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66925"/>
  <mc:AlternateContent xmlns:mc="http://schemas.openxmlformats.org/markup-compatibility/2006">
    <mc:Choice Requires="x15">
      <x15ac:absPath xmlns:x15ac="http://schemas.microsoft.com/office/spreadsheetml/2010/11/ac" url="C:\Users\Jeni\Desktop\Apel 6.1 Dezv urbana integrata, regional, august 2025\Ghid 6.1 Dezv urbana integrata, apel regional, august 2025\"/>
    </mc:Choice>
  </mc:AlternateContent>
  <xr:revisionPtr revIDLastSave="0" documentId="13_ncr:1_{3210DE2D-C144-4CA8-86DE-B9035285524A}" xr6:coauthVersionLast="45" xr6:coauthVersionMax="45" xr10:uidLastSave="{00000000-0000-0000-0000-000000000000}"/>
  <bookViews>
    <workbookView xWindow="-120" yWindow="-120" windowWidth="29040" windowHeight="15840" activeTab="1" xr2:uid="{00000000-000D-0000-FFFF-FFFF00000000}"/>
  </bookViews>
  <sheets>
    <sheet name="Introducere" sheetId="1" r:id="rId1"/>
    <sheet name="Buget cerere" sheetId="2" r:id="rId2"/>
    <sheet name="Deviz general" sheetId="10" r:id="rId3"/>
    <sheet name="Deviz act A" sheetId="15" r:id="rId4"/>
    <sheet name="Deviz act B" sheetId="14" r:id="rId5"/>
    <sheet name="Deviz Act C" sheetId="13" r:id="rId6"/>
    <sheet name="Deviz auxiliare 1" sheetId="12" r:id="rId7"/>
    <sheet name="Deviz auxiliare 2" sheetId="11" r:id="rId8"/>
    <sheet name="Investitie" sheetId="3" r:id="rId9"/>
    <sheet name="Proiectii financiare_V,Ch act" sheetId="4" r:id="rId10"/>
    <sheet name="Proiectii financiare marginale" sheetId="5" r:id="rId11"/>
    <sheet name="Rentabilitate investitie" sheetId="6" r:id="rId12"/>
    <sheet name="Sustenabilitate proiect" sheetId="7" state="hidden" r:id="rId13"/>
    <sheet name="calc val rezid" sheetId="9" state="hidden" r:id="rId1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2" i="10" l="1"/>
  <c r="E42" i="10" s="1"/>
  <c r="I62" i="3" l="1"/>
  <c r="H62" i="3"/>
  <c r="G62" i="3"/>
  <c r="F62" i="3"/>
  <c r="I55" i="3"/>
  <c r="H55" i="3"/>
  <c r="G55" i="3"/>
  <c r="F55" i="3"/>
  <c r="I27" i="3"/>
  <c r="I31" i="3" s="1"/>
  <c r="H27" i="3"/>
  <c r="H31" i="3" s="1"/>
  <c r="G27" i="3"/>
  <c r="G31" i="3" s="1"/>
  <c r="F27" i="3"/>
  <c r="F31" i="3" s="1"/>
  <c r="D72" i="10" l="1"/>
  <c r="C72" i="10"/>
  <c r="E71" i="10"/>
  <c r="E70" i="10"/>
  <c r="E72" i="10" s="1"/>
  <c r="G46" i="2"/>
  <c r="F46" i="2"/>
  <c r="D46" i="2"/>
  <c r="C46" i="2"/>
  <c r="H45" i="2"/>
  <c r="E45" i="2"/>
  <c r="I45" i="2" l="1"/>
  <c r="G70" i="2"/>
  <c r="F70" i="2"/>
  <c r="H70" i="2" s="1"/>
  <c r="D70" i="2"/>
  <c r="C70" i="2"/>
  <c r="E70" i="2" s="1"/>
  <c r="H69" i="2"/>
  <c r="E69" i="2"/>
  <c r="I69" i="2" s="1"/>
  <c r="C61" i="3" s="1"/>
  <c r="D61" i="3" s="1"/>
  <c r="I70" i="2" l="1"/>
  <c r="C62" i="3" s="1"/>
  <c r="D62" i="3" s="1"/>
  <c r="G63" i="2"/>
  <c r="F63" i="2"/>
  <c r="D63" i="2"/>
  <c r="C63" i="2"/>
  <c r="H62" i="2"/>
  <c r="E62" i="2"/>
  <c r="H61" i="2"/>
  <c r="E61" i="2"/>
  <c r="F30" i="2"/>
  <c r="F34" i="2" s="1"/>
  <c r="C30" i="2"/>
  <c r="C34" i="2" s="1"/>
  <c r="H33" i="2"/>
  <c r="E33" i="2"/>
  <c r="I62" i="2" l="1"/>
  <c r="C54" i="3" s="1"/>
  <c r="D54" i="3" s="1"/>
  <c r="H63" i="2"/>
  <c r="I61" i="2"/>
  <c r="C53" i="3" s="1"/>
  <c r="D53" i="3" s="1"/>
  <c r="E63" i="2"/>
  <c r="I33" i="2"/>
  <c r="C30" i="3" s="1"/>
  <c r="D30" i="3" s="1"/>
  <c r="H58" i="2"/>
  <c r="I58" i="2" s="1"/>
  <c r="H57" i="2"/>
  <c r="I57" i="2" s="1"/>
  <c r="E65" i="2"/>
  <c r="G27" i="13"/>
  <c r="G27" i="14"/>
  <c r="G27" i="15"/>
  <c r="G27" i="12"/>
  <c r="G27" i="11"/>
  <c r="C14" i="13"/>
  <c r="F49" i="11"/>
  <c r="G47" i="11"/>
  <c r="F47" i="11"/>
  <c r="E47" i="11"/>
  <c r="D47" i="11"/>
  <c r="C47" i="11"/>
  <c r="D42" i="11"/>
  <c r="E42" i="11" s="1"/>
  <c r="D41" i="11"/>
  <c r="E41" i="11" s="1"/>
  <c r="D40" i="11"/>
  <c r="E40" i="11" s="1"/>
  <c r="D39" i="11"/>
  <c r="D37" i="11" s="1"/>
  <c r="D38" i="11"/>
  <c r="E38" i="11" s="1"/>
  <c r="G37" i="11"/>
  <c r="G43" i="11" s="1"/>
  <c r="F37" i="11"/>
  <c r="F43" i="11" s="1"/>
  <c r="C37" i="11"/>
  <c r="C43" i="11" s="1"/>
  <c r="G35" i="11"/>
  <c r="F35" i="11"/>
  <c r="C35" i="11"/>
  <c r="D34" i="11"/>
  <c r="E34" i="11" s="1"/>
  <c r="D33" i="11"/>
  <c r="E33" i="11" s="1"/>
  <c r="D32" i="11"/>
  <c r="E32" i="11" s="1"/>
  <c r="D31" i="11"/>
  <c r="E31" i="11" s="1"/>
  <c r="D30" i="11"/>
  <c r="D29" i="11"/>
  <c r="E29" i="11" s="1"/>
  <c r="F27" i="11"/>
  <c r="C27" i="11"/>
  <c r="D26" i="11"/>
  <c r="E26" i="11" s="1"/>
  <c r="D25" i="11"/>
  <c r="E25" i="11" s="1"/>
  <c r="D24" i="11"/>
  <c r="E24" i="11" s="1"/>
  <c r="D23" i="11"/>
  <c r="E23" i="11" s="1"/>
  <c r="D22" i="11"/>
  <c r="E22" i="11" s="1"/>
  <c r="D21" i="11"/>
  <c r="E21" i="11" s="1"/>
  <c r="D20" i="11"/>
  <c r="E20" i="11" s="1"/>
  <c r="D19" i="11"/>
  <c r="G17" i="11"/>
  <c r="G49" i="11" s="1"/>
  <c r="F17" i="11"/>
  <c r="C17" i="11"/>
  <c r="C49" i="11" s="1"/>
  <c r="D16" i="11"/>
  <c r="D17" i="11" s="1"/>
  <c r="G14" i="11"/>
  <c r="F14" i="11"/>
  <c r="C14" i="11"/>
  <c r="D13" i="11"/>
  <c r="E13" i="11" s="1"/>
  <c r="D12" i="11"/>
  <c r="E12" i="11" s="1"/>
  <c r="D11" i="11"/>
  <c r="D10" i="11"/>
  <c r="G47" i="12"/>
  <c r="F47" i="12"/>
  <c r="E47" i="12"/>
  <c r="D47" i="12"/>
  <c r="C47" i="12"/>
  <c r="D42" i="12"/>
  <c r="E42" i="12" s="1"/>
  <c r="D41" i="12"/>
  <c r="E41" i="12" s="1"/>
  <c r="D40" i="12"/>
  <c r="E40" i="12" s="1"/>
  <c r="D39" i="12"/>
  <c r="E39" i="12" s="1"/>
  <c r="D38" i="12"/>
  <c r="E38" i="12" s="1"/>
  <c r="E37" i="12" s="1"/>
  <c r="G37" i="12"/>
  <c r="G43" i="12" s="1"/>
  <c r="F37" i="12"/>
  <c r="F43" i="12" s="1"/>
  <c r="C37" i="12"/>
  <c r="C43" i="12" s="1"/>
  <c r="G35" i="12"/>
  <c r="F35" i="12"/>
  <c r="C35" i="12"/>
  <c r="D34" i="12"/>
  <c r="E34" i="12" s="1"/>
  <c r="D33" i="12"/>
  <c r="E33" i="12" s="1"/>
  <c r="D32" i="12"/>
  <c r="E32" i="12" s="1"/>
  <c r="D31" i="12"/>
  <c r="E31" i="12" s="1"/>
  <c r="D30" i="12"/>
  <c r="E30" i="12" s="1"/>
  <c r="D29" i="12"/>
  <c r="E29" i="12" s="1"/>
  <c r="F27" i="12"/>
  <c r="C27" i="12"/>
  <c r="D26" i="12"/>
  <c r="E26" i="12" s="1"/>
  <c r="D25" i="12"/>
  <c r="E25" i="12" s="1"/>
  <c r="D24" i="12"/>
  <c r="E24" i="12" s="1"/>
  <c r="D23" i="12"/>
  <c r="E23" i="12" s="1"/>
  <c r="D22" i="12"/>
  <c r="E22" i="12" s="1"/>
  <c r="D21" i="12"/>
  <c r="E21" i="12" s="1"/>
  <c r="D20" i="12"/>
  <c r="E20" i="12" s="1"/>
  <c r="D19" i="12"/>
  <c r="E19" i="12" s="1"/>
  <c r="G17" i="12"/>
  <c r="G49" i="12" s="1"/>
  <c r="F17" i="12"/>
  <c r="F49" i="12" s="1"/>
  <c r="C17" i="12"/>
  <c r="C49" i="12" s="1"/>
  <c r="D16" i="12"/>
  <c r="D17" i="12" s="1"/>
  <c r="G14" i="12"/>
  <c r="F14" i="12"/>
  <c r="C14" i="12"/>
  <c r="D13" i="12"/>
  <c r="E13" i="12" s="1"/>
  <c r="D12" i="12"/>
  <c r="E12" i="12" s="1"/>
  <c r="D11" i="12"/>
  <c r="E11" i="12" s="1"/>
  <c r="D10" i="12"/>
  <c r="G47" i="13"/>
  <c r="F47" i="13"/>
  <c r="E47" i="13"/>
  <c r="D47" i="13"/>
  <c r="C47" i="13"/>
  <c r="D42" i="13"/>
  <c r="E42" i="13" s="1"/>
  <c r="D41" i="13"/>
  <c r="E41" i="13" s="1"/>
  <c r="D40" i="13"/>
  <c r="E40" i="13" s="1"/>
  <c r="D39" i="13"/>
  <c r="E39" i="13" s="1"/>
  <c r="D38" i="13"/>
  <c r="E38" i="13" s="1"/>
  <c r="G37" i="13"/>
  <c r="G43" i="13" s="1"/>
  <c r="F37" i="13"/>
  <c r="F43" i="13" s="1"/>
  <c r="C37" i="13"/>
  <c r="C43" i="13" s="1"/>
  <c r="G35" i="13"/>
  <c r="F35" i="13"/>
  <c r="C35" i="13"/>
  <c r="D34" i="13"/>
  <c r="E34" i="13" s="1"/>
  <c r="D33" i="13"/>
  <c r="E33" i="13" s="1"/>
  <c r="D32" i="13"/>
  <c r="E32" i="13" s="1"/>
  <c r="D31" i="13"/>
  <c r="E31" i="13" s="1"/>
  <c r="D30" i="13"/>
  <c r="E30" i="13" s="1"/>
  <c r="D29" i="13"/>
  <c r="E29" i="13" s="1"/>
  <c r="F27" i="13"/>
  <c r="C27" i="13"/>
  <c r="D26" i="13"/>
  <c r="E26" i="13" s="1"/>
  <c r="D25" i="13"/>
  <c r="E25" i="13" s="1"/>
  <c r="D24" i="13"/>
  <c r="E24" i="13" s="1"/>
  <c r="D23" i="13"/>
  <c r="E23" i="13" s="1"/>
  <c r="D22" i="13"/>
  <c r="E22" i="13" s="1"/>
  <c r="D21" i="13"/>
  <c r="E21" i="13" s="1"/>
  <c r="D20" i="13"/>
  <c r="E20" i="13" s="1"/>
  <c r="D19" i="13"/>
  <c r="G17" i="13"/>
  <c r="G49" i="13" s="1"/>
  <c r="F17" i="13"/>
  <c r="F49" i="13" s="1"/>
  <c r="C17" i="13"/>
  <c r="C49" i="13" s="1"/>
  <c r="D16" i="13"/>
  <c r="D17" i="13" s="1"/>
  <c r="G14" i="13"/>
  <c r="F14" i="13"/>
  <c r="D13" i="13"/>
  <c r="E13" i="13" s="1"/>
  <c r="D12" i="13"/>
  <c r="E12" i="13" s="1"/>
  <c r="D11" i="13"/>
  <c r="E11" i="13" s="1"/>
  <c r="D10" i="13"/>
  <c r="G47" i="14"/>
  <c r="F47" i="14"/>
  <c r="E47" i="14"/>
  <c r="D47" i="14"/>
  <c r="C47" i="14"/>
  <c r="D42" i="14"/>
  <c r="E42" i="14" s="1"/>
  <c r="D41" i="14"/>
  <c r="E41" i="14" s="1"/>
  <c r="D40" i="14"/>
  <c r="E40" i="14" s="1"/>
  <c r="D39" i="14"/>
  <c r="E39" i="14" s="1"/>
  <c r="D38" i="14"/>
  <c r="D37" i="14" s="1"/>
  <c r="G37" i="14"/>
  <c r="G43" i="14" s="1"/>
  <c r="F37" i="14"/>
  <c r="F43" i="14" s="1"/>
  <c r="C37" i="14"/>
  <c r="C43" i="14" s="1"/>
  <c r="G35" i="14"/>
  <c r="F35" i="14"/>
  <c r="C35" i="14"/>
  <c r="D34" i="14"/>
  <c r="E34" i="14" s="1"/>
  <c r="D33" i="14"/>
  <c r="E33" i="14" s="1"/>
  <c r="D32" i="14"/>
  <c r="E32" i="14" s="1"/>
  <c r="D31" i="14"/>
  <c r="E31" i="14" s="1"/>
  <c r="D30" i="14"/>
  <c r="E30" i="14" s="1"/>
  <c r="D29" i="14"/>
  <c r="E29" i="14" s="1"/>
  <c r="F27" i="14"/>
  <c r="C27" i="14"/>
  <c r="D26" i="14"/>
  <c r="E26" i="14" s="1"/>
  <c r="D25" i="14"/>
  <c r="E25" i="14" s="1"/>
  <c r="D24" i="14"/>
  <c r="E24" i="14" s="1"/>
  <c r="D23" i="14"/>
  <c r="E23" i="14" s="1"/>
  <c r="D22" i="14"/>
  <c r="E22" i="14" s="1"/>
  <c r="D21" i="14"/>
  <c r="E21" i="14" s="1"/>
  <c r="D20" i="14"/>
  <c r="E20" i="14" s="1"/>
  <c r="D19" i="14"/>
  <c r="G17" i="14"/>
  <c r="G49" i="14" s="1"/>
  <c r="F17" i="14"/>
  <c r="F49" i="14" s="1"/>
  <c r="C17" i="14"/>
  <c r="C49" i="14" s="1"/>
  <c r="D16" i="14"/>
  <c r="D17" i="14" s="1"/>
  <c r="G14" i="14"/>
  <c r="F14" i="14"/>
  <c r="C14" i="14"/>
  <c r="D13" i="14"/>
  <c r="E13" i="14" s="1"/>
  <c r="D12" i="14"/>
  <c r="E12" i="14" s="1"/>
  <c r="D11" i="14"/>
  <c r="E11" i="14" s="1"/>
  <c r="D10" i="14"/>
  <c r="E10" i="14" s="1"/>
  <c r="D26" i="15"/>
  <c r="E26" i="15" s="1"/>
  <c r="D25" i="15"/>
  <c r="E25" i="15" s="1"/>
  <c r="F48" i="12" l="1"/>
  <c r="F48" i="11"/>
  <c r="F48" i="13"/>
  <c r="I63" i="2"/>
  <c r="C55" i="3" s="1"/>
  <c r="D55" i="3" s="1"/>
  <c r="D43" i="11"/>
  <c r="D27" i="11"/>
  <c r="D14" i="11"/>
  <c r="D27" i="13"/>
  <c r="E19" i="13"/>
  <c r="E27" i="13" s="1"/>
  <c r="G48" i="13" s="1"/>
  <c r="D14" i="13"/>
  <c r="D43" i="14"/>
  <c r="D27" i="14"/>
  <c r="E39" i="11"/>
  <c r="E37" i="11" s="1"/>
  <c r="E43" i="11" s="1"/>
  <c r="D35" i="11"/>
  <c r="D49" i="11"/>
  <c r="D37" i="12"/>
  <c r="D43" i="12" s="1"/>
  <c r="D37" i="13"/>
  <c r="D43" i="13" s="1"/>
  <c r="D49" i="13"/>
  <c r="D27" i="12"/>
  <c r="E27" i="12"/>
  <c r="G48" i="12" s="1"/>
  <c r="E19" i="14"/>
  <c r="E27" i="14" s="1"/>
  <c r="G48" i="14" s="1"/>
  <c r="E16" i="11"/>
  <c r="E17" i="11" s="1"/>
  <c r="C48" i="12"/>
  <c r="C48" i="13"/>
  <c r="C48" i="14"/>
  <c r="C48" i="11"/>
  <c r="E11" i="11"/>
  <c r="D14" i="12"/>
  <c r="D14" i="14"/>
  <c r="E30" i="11"/>
  <c r="E19" i="11"/>
  <c r="E27" i="11" s="1"/>
  <c r="G48" i="11" s="1"/>
  <c r="E10" i="11"/>
  <c r="E35" i="12"/>
  <c r="E43" i="12"/>
  <c r="E16" i="12"/>
  <c r="E17" i="12" s="1"/>
  <c r="E49" i="12" s="1"/>
  <c r="D35" i="12"/>
  <c r="E10" i="12"/>
  <c r="E14" i="12" s="1"/>
  <c r="D49" i="12"/>
  <c r="E37" i="13"/>
  <c r="E43" i="13" s="1"/>
  <c r="E35" i="13"/>
  <c r="E16" i="13"/>
  <c r="E17" i="13" s="1"/>
  <c r="E49" i="13" s="1"/>
  <c r="D35" i="13"/>
  <c r="E10" i="13"/>
  <c r="E14" i="13" s="1"/>
  <c r="E35" i="14"/>
  <c r="E14" i="14"/>
  <c r="F48" i="14"/>
  <c r="E16" i="14"/>
  <c r="E17" i="14" s="1"/>
  <c r="D35" i="14"/>
  <c r="E38" i="14"/>
  <c r="E37" i="14" s="1"/>
  <c r="E43" i="14" s="1"/>
  <c r="D49" i="14"/>
  <c r="C37" i="15"/>
  <c r="C43" i="15" s="1"/>
  <c r="D42" i="15"/>
  <c r="E42" i="15" s="1"/>
  <c r="D41" i="15"/>
  <c r="E41" i="15" s="1"/>
  <c r="D40" i="15"/>
  <c r="E40" i="15" s="1"/>
  <c r="D39" i="15"/>
  <c r="E39" i="15" s="1"/>
  <c r="D38" i="15"/>
  <c r="E38" i="15" s="1"/>
  <c r="D24" i="15"/>
  <c r="E24" i="15" s="1"/>
  <c r="D23" i="15"/>
  <c r="E23" i="15" s="1"/>
  <c r="D22" i="15"/>
  <c r="E22" i="15" s="1"/>
  <c r="D21" i="15"/>
  <c r="E21" i="15" s="1"/>
  <c r="D20" i="15"/>
  <c r="E20" i="15" s="1"/>
  <c r="D19" i="15"/>
  <c r="E19" i="15" s="1"/>
  <c r="D13" i="15"/>
  <c r="E13" i="15" s="1"/>
  <c r="D12" i="15"/>
  <c r="E12" i="15" s="1"/>
  <c r="D11" i="15"/>
  <c r="E11" i="15" s="1"/>
  <c r="D10" i="15"/>
  <c r="E10" i="15" s="1"/>
  <c r="G47" i="15"/>
  <c r="F47" i="15"/>
  <c r="E47" i="15"/>
  <c r="D47" i="15"/>
  <c r="C47" i="15"/>
  <c r="G35" i="15"/>
  <c r="F35" i="15"/>
  <c r="C35" i="15"/>
  <c r="D34" i="15"/>
  <c r="E34" i="15" s="1"/>
  <c r="D33" i="15"/>
  <c r="E33" i="15" s="1"/>
  <c r="D32" i="15"/>
  <c r="E32" i="15" s="1"/>
  <c r="D31" i="15"/>
  <c r="E31" i="15" s="1"/>
  <c r="D30" i="15"/>
  <c r="E30" i="15" s="1"/>
  <c r="D29" i="15"/>
  <c r="G17" i="15"/>
  <c r="F17" i="15"/>
  <c r="C17" i="15"/>
  <c r="C49" i="15" s="1"/>
  <c r="D16" i="15"/>
  <c r="D17" i="15" s="1"/>
  <c r="G14" i="15"/>
  <c r="F14" i="15"/>
  <c r="C14" i="15"/>
  <c r="I59" i="3"/>
  <c r="H59" i="3"/>
  <c r="G59" i="3"/>
  <c r="F59" i="3"/>
  <c r="B59" i="3"/>
  <c r="B58" i="3"/>
  <c r="B57" i="3"/>
  <c r="B56" i="3"/>
  <c r="A57" i="3"/>
  <c r="A58" i="3"/>
  <c r="A56" i="3"/>
  <c r="G59" i="2"/>
  <c r="F59" i="2"/>
  <c r="H59" i="2"/>
  <c r="I59" i="2" s="1"/>
  <c r="G68" i="10"/>
  <c r="D48" i="11" l="1"/>
  <c r="E14" i="11"/>
  <c r="D48" i="14"/>
  <c r="D48" i="13"/>
  <c r="E49" i="11"/>
  <c r="E48" i="12"/>
  <c r="D48" i="12"/>
  <c r="E35" i="11"/>
  <c r="E48" i="13"/>
  <c r="E49" i="14"/>
  <c r="E48" i="14"/>
  <c r="E37" i="15"/>
  <c r="E43" i="15" s="1"/>
  <c r="D35" i="15"/>
  <c r="F27" i="15"/>
  <c r="D14" i="15"/>
  <c r="E16" i="15"/>
  <c r="E17" i="15" s="1"/>
  <c r="D37" i="15"/>
  <c r="D43" i="15" s="1"/>
  <c r="C27" i="15"/>
  <c r="C48" i="15" s="1"/>
  <c r="D49" i="15"/>
  <c r="D27" i="15"/>
  <c r="E14" i="15"/>
  <c r="E29" i="15"/>
  <c r="D30" i="2"/>
  <c r="G30" i="2"/>
  <c r="D34" i="2" l="1"/>
  <c r="G34" i="2"/>
  <c r="H34" i="2" s="1"/>
  <c r="E48" i="11"/>
  <c r="E35" i="15"/>
  <c r="E49" i="15"/>
  <c r="D48" i="15"/>
  <c r="E27" i="15" l="1"/>
  <c r="C43" i="2"/>
  <c r="G43" i="2"/>
  <c r="F43" i="2"/>
  <c r="D43" i="2"/>
  <c r="G67" i="2"/>
  <c r="F67" i="2"/>
  <c r="H66" i="2"/>
  <c r="H65" i="2"/>
  <c r="E66" i="2"/>
  <c r="D67" i="2"/>
  <c r="C67" i="2"/>
  <c r="F47" i="2" l="1"/>
  <c r="H46" i="2"/>
  <c r="E48" i="15"/>
  <c r="G47" i="2"/>
  <c r="D47" i="2"/>
  <c r="C47" i="2"/>
  <c r="E46" i="2"/>
  <c r="H67" i="2"/>
  <c r="H43" i="2"/>
  <c r="E43" i="2"/>
  <c r="I66" i="2"/>
  <c r="C58" i="3" s="1"/>
  <c r="D58" i="3" s="1"/>
  <c r="I65" i="2"/>
  <c r="C57" i="3" s="1"/>
  <c r="D57" i="3" s="1"/>
  <c r="E67" i="2"/>
  <c r="I43" i="2" l="1"/>
  <c r="I46" i="2"/>
  <c r="I67" i="2"/>
  <c r="C59" i="3" s="1"/>
  <c r="D59" i="3" s="1"/>
  <c r="C69" i="6" l="1"/>
  <c r="D69" i="6" s="1"/>
  <c r="E69" i="6" s="1"/>
  <c r="F69" i="6" s="1"/>
  <c r="G69" i="6" s="1"/>
  <c r="H69" i="6" s="1"/>
  <c r="I69" i="6" s="1"/>
  <c r="J69" i="6" s="1"/>
  <c r="K69" i="6" s="1"/>
  <c r="L69" i="6" s="1"/>
  <c r="M69" i="6" s="1"/>
  <c r="N69" i="6" s="1"/>
  <c r="O69" i="6" s="1"/>
  <c r="C71" i="6" l="1"/>
  <c r="D128" i="4"/>
  <c r="D122" i="4"/>
  <c r="D127" i="4" s="1"/>
  <c r="D118" i="4"/>
  <c r="D115" i="4"/>
  <c r="D112" i="4"/>
  <c r="D109" i="4"/>
  <c r="D105" i="4"/>
  <c r="D100" i="4"/>
  <c r="D86" i="4"/>
  <c r="D83" i="4"/>
  <c r="D80" i="4"/>
  <c r="D77" i="4"/>
  <c r="I39" i="3"/>
  <c r="H39" i="3"/>
  <c r="G39" i="3"/>
  <c r="F39" i="3"/>
  <c r="I13" i="3"/>
  <c r="H13" i="3"/>
  <c r="G13" i="3"/>
  <c r="F13" i="3"/>
  <c r="C68" i="10"/>
  <c r="D63" i="10"/>
  <c r="E63" i="10" s="1"/>
  <c r="D62" i="10"/>
  <c r="E62" i="10" s="1"/>
  <c r="E61" i="10"/>
  <c r="E60" i="10"/>
  <c r="E59" i="10"/>
  <c r="E58" i="10"/>
  <c r="E57" i="10"/>
  <c r="D56" i="10"/>
  <c r="C56" i="10"/>
  <c r="D55" i="10"/>
  <c r="E55" i="10" s="1"/>
  <c r="D54" i="10"/>
  <c r="C53" i="10"/>
  <c r="C51" i="10"/>
  <c r="D50" i="10"/>
  <c r="E50" i="10" s="1"/>
  <c r="D49" i="10"/>
  <c r="E49" i="10" s="1"/>
  <c r="D48" i="10"/>
  <c r="E48" i="10" s="1"/>
  <c r="D47" i="10"/>
  <c r="E47" i="10" s="1"/>
  <c r="D46" i="10"/>
  <c r="D45" i="10"/>
  <c r="E45" i="10" s="1"/>
  <c r="D41" i="10"/>
  <c r="E41" i="10" s="1"/>
  <c r="D40" i="10"/>
  <c r="E40" i="10" s="1"/>
  <c r="D39" i="10"/>
  <c r="E39" i="10" s="1"/>
  <c r="C38" i="10"/>
  <c r="C37" i="10" s="1"/>
  <c r="D36" i="10"/>
  <c r="E36" i="10" s="1"/>
  <c r="D35" i="10"/>
  <c r="E35" i="10" s="1"/>
  <c r="C34" i="10"/>
  <c r="D33" i="10"/>
  <c r="E33" i="10" s="1"/>
  <c r="D32" i="10"/>
  <c r="E32" i="10" s="1"/>
  <c r="D31" i="10"/>
  <c r="E31" i="10" s="1"/>
  <c r="D30" i="10"/>
  <c r="E30" i="10" s="1"/>
  <c r="D29" i="10"/>
  <c r="E29" i="10" s="1"/>
  <c r="D28" i="10"/>
  <c r="E28" i="10" s="1"/>
  <c r="D27" i="10"/>
  <c r="C26" i="10"/>
  <c r="D25" i="10"/>
  <c r="E25" i="10" s="1"/>
  <c r="D24" i="10"/>
  <c r="E24" i="10" s="1"/>
  <c r="D23" i="10"/>
  <c r="E23" i="10" s="1"/>
  <c r="D22" i="10"/>
  <c r="E22" i="10" s="1"/>
  <c r="D21" i="10"/>
  <c r="E21" i="10" s="1"/>
  <c r="D20" i="10"/>
  <c r="C19" i="10"/>
  <c r="C17" i="10"/>
  <c r="C74" i="10" s="1"/>
  <c r="D16" i="10"/>
  <c r="E16" i="10" s="1"/>
  <c r="C14" i="10"/>
  <c r="D13" i="10"/>
  <c r="E13" i="10" s="1"/>
  <c r="D12" i="10"/>
  <c r="E12" i="10" s="1"/>
  <c r="D11" i="10"/>
  <c r="E11" i="10" s="1"/>
  <c r="D10" i="10"/>
  <c r="E10" i="10" s="1"/>
  <c r="I51" i="3"/>
  <c r="H51" i="3"/>
  <c r="G51" i="3"/>
  <c r="F51" i="3"/>
  <c r="B50" i="3"/>
  <c r="A50" i="3"/>
  <c r="B46" i="3"/>
  <c r="A46" i="3"/>
  <c r="B29" i="3"/>
  <c r="B28" i="3"/>
  <c r="A29" i="3"/>
  <c r="A28" i="3"/>
  <c r="H32" i="2"/>
  <c r="H31" i="2"/>
  <c r="E32" i="2"/>
  <c r="E31" i="2"/>
  <c r="C43" i="10" l="1"/>
  <c r="D98" i="4"/>
  <c r="D121" i="4"/>
  <c r="D135" i="4" s="1"/>
  <c r="I32" i="2"/>
  <c r="C29" i="3" s="1"/>
  <c r="D29" i="3" s="1"/>
  <c r="E34" i="10"/>
  <c r="D19" i="10"/>
  <c r="C64" i="10"/>
  <c r="D34" i="10"/>
  <c r="E38" i="10"/>
  <c r="E37" i="10" s="1"/>
  <c r="C73" i="10"/>
  <c r="E56" i="10"/>
  <c r="D26" i="10"/>
  <c r="D51" i="10"/>
  <c r="D53" i="10"/>
  <c r="D64" i="10" s="1"/>
  <c r="D68" i="10"/>
  <c r="E68" i="10"/>
  <c r="E17" i="10"/>
  <c r="E14" i="10"/>
  <c r="E46" i="10"/>
  <c r="E51" i="10" s="1"/>
  <c r="E54" i="10"/>
  <c r="E53" i="10" s="1"/>
  <c r="E20" i="10"/>
  <c r="E19" i="10" s="1"/>
  <c r="E27" i="10"/>
  <c r="E26" i="10" s="1"/>
  <c r="D14" i="10"/>
  <c r="D38" i="10"/>
  <c r="D37" i="10" s="1"/>
  <c r="D17" i="10"/>
  <c r="D74" i="10" s="1"/>
  <c r="I31" i="2"/>
  <c r="E30" i="2"/>
  <c r="H42" i="2"/>
  <c r="H41" i="2"/>
  <c r="H40" i="2"/>
  <c r="H30" i="2"/>
  <c r="H25" i="2"/>
  <c r="E42" i="2"/>
  <c r="E41" i="2"/>
  <c r="E40" i="2"/>
  <c r="E25" i="2"/>
  <c r="A11" i="5"/>
  <c r="A10" i="5"/>
  <c r="A9" i="5"/>
  <c r="A8" i="5"/>
  <c r="B23" i="9"/>
  <c r="B27" i="9" s="1"/>
  <c r="J26" i="9"/>
  <c r="I26" i="9"/>
  <c r="A85" i="3"/>
  <c r="A84" i="3"/>
  <c r="A83" i="3"/>
  <c r="A82" i="3"/>
  <c r="A81" i="3"/>
  <c r="A80" i="3"/>
  <c r="A79" i="3"/>
  <c r="A147" i="4"/>
  <c r="A145" i="4"/>
  <c r="A144" i="4"/>
  <c r="A53" i="5"/>
  <c r="A51" i="5"/>
  <c r="A49" i="5"/>
  <c r="A48" i="5"/>
  <c r="A47" i="5"/>
  <c r="Q40" i="5"/>
  <c r="P40" i="5"/>
  <c r="O40" i="5"/>
  <c r="N40" i="5"/>
  <c r="M40" i="5"/>
  <c r="L40" i="5"/>
  <c r="K40" i="5"/>
  <c r="J40" i="5"/>
  <c r="I40" i="5"/>
  <c r="H40" i="5"/>
  <c r="G40" i="5"/>
  <c r="F40" i="5"/>
  <c r="E40" i="5"/>
  <c r="D40" i="5"/>
  <c r="Q13" i="5"/>
  <c r="P13" i="5"/>
  <c r="O13" i="5"/>
  <c r="N13" i="5"/>
  <c r="M13" i="5"/>
  <c r="L13" i="5"/>
  <c r="K13" i="5"/>
  <c r="J13" i="5"/>
  <c r="I13" i="5"/>
  <c r="H13" i="5"/>
  <c r="G13" i="5"/>
  <c r="F13" i="5"/>
  <c r="E13" i="5"/>
  <c r="D13" i="5"/>
  <c r="G41" i="3"/>
  <c r="G47" i="3" s="1"/>
  <c r="G16" i="3"/>
  <c r="G16" i="2"/>
  <c r="F16" i="2"/>
  <c r="D16" i="2"/>
  <c r="D19" i="2"/>
  <c r="D49" i="2"/>
  <c r="D55" i="2" s="1"/>
  <c r="C16" i="2"/>
  <c r="C19" i="2"/>
  <c r="C49" i="2"/>
  <c r="C55" i="2" s="1"/>
  <c r="I41" i="3"/>
  <c r="I47" i="3" s="1"/>
  <c r="I16" i="3"/>
  <c r="H41" i="3"/>
  <c r="H47" i="3" s="1"/>
  <c r="H16" i="3"/>
  <c r="F41" i="3"/>
  <c r="F47" i="3" s="1"/>
  <c r="F16" i="3"/>
  <c r="F49" i="2"/>
  <c r="F55" i="2" s="1"/>
  <c r="F19" i="2"/>
  <c r="G49" i="2"/>
  <c r="G55" i="2" s="1"/>
  <c r="G19" i="2"/>
  <c r="A49" i="3"/>
  <c r="A48" i="3"/>
  <c r="A45" i="3"/>
  <c r="A44" i="3"/>
  <c r="A43" i="3"/>
  <c r="A42" i="3"/>
  <c r="A41" i="3"/>
  <c r="A40" i="3"/>
  <c r="E39" i="2"/>
  <c r="H39" i="2"/>
  <c r="E38" i="2"/>
  <c r="H38" i="2"/>
  <c r="B38" i="3"/>
  <c r="B37" i="3"/>
  <c r="B36" i="3"/>
  <c r="B35" i="3"/>
  <c r="B34" i="3"/>
  <c r="A38" i="3"/>
  <c r="A37" i="3"/>
  <c r="A36" i="3"/>
  <c r="A35" i="3"/>
  <c r="A34" i="3"/>
  <c r="A33" i="3"/>
  <c r="A32" i="3"/>
  <c r="E21" i="2"/>
  <c r="H21" i="2"/>
  <c r="E23" i="2"/>
  <c r="H23" i="2"/>
  <c r="E22" i="2"/>
  <c r="H22"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E12" i="2"/>
  <c r="H12" i="2"/>
  <c r="E13" i="2"/>
  <c r="H13" i="2"/>
  <c r="E14" i="2"/>
  <c r="H14" i="2"/>
  <c r="E15" i="2"/>
  <c r="H15" i="2"/>
  <c r="B8" i="3"/>
  <c r="B85" i="3"/>
  <c r="B90" i="3" s="1"/>
  <c r="B84" i="3"/>
  <c r="B83" i="3"/>
  <c r="B82" i="3"/>
  <c r="B81" i="3"/>
  <c r="B80" i="3"/>
  <c r="B79" i="3"/>
  <c r="B63" i="3"/>
  <c r="B51" i="3"/>
  <c r="B49" i="3"/>
  <c r="B48" i="3"/>
  <c r="B47" i="3"/>
  <c r="B45" i="3"/>
  <c r="B44" i="3"/>
  <c r="B43" i="3"/>
  <c r="B42" i="3"/>
  <c r="B41" i="3"/>
  <c r="B40" i="3"/>
  <c r="B39" i="3"/>
  <c r="B33" i="3"/>
  <c r="B32" i="3"/>
  <c r="B31" i="3"/>
  <c r="B18" i="3"/>
  <c r="B17" i="3"/>
  <c r="B16" i="3"/>
  <c r="B15" i="3"/>
  <c r="B14" i="3"/>
  <c r="B13" i="3"/>
  <c r="B10" i="3"/>
  <c r="B9" i="3"/>
  <c r="H16" i="5"/>
  <c r="I16" i="5"/>
  <c r="J16" i="5"/>
  <c r="K16" i="5"/>
  <c r="L16" i="5"/>
  <c r="M16" i="5"/>
  <c r="N16" i="5"/>
  <c r="O16" i="5"/>
  <c r="P16" i="5"/>
  <c r="Q16" i="5"/>
  <c r="H18" i="5"/>
  <c r="H112" i="4"/>
  <c r="H115" i="4"/>
  <c r="H118" i="4"/>
  <c r="H122" i="4"/>
  <c r="H127" i="4" s="1"/>
  <c r="H32" i="5"/>
  <c r="H35" i="5"/>
  <c r="H37" i="5"/>
  <c r="I18" i="5"/>
  <c r="I112" i="4"/>
  <c r="I115" i="4"/>
  <c r="I118" i="4"/>
  <c r="I122" i="4"/>
  <c r="I127" i="4" s="1"/>
  <c r="I32" i="5"/>
  <c r="I35" i="5"/>
  <c r="I37" i="5"/>
  <c r="J18" i="5"/>
  <c r="K18" i="5"/>
  <c r="L18" i="5"/>
  <c r="M18" i="5"/>
  <c r="N18" i="5"/>
  <c r="O18" i="5"/>
  <c r="P18" i="5"/>
  <c r="Q18" i="5"/>
  <c r="J112" i="4"/>
  <c r="J115" i="4"/>
  <c r="J118" i="4"/>
  <c r="J122" i="4"/>
  <c r="J32" i="5"/>
  <c r="J35" i="5"/>
  <c r="J37" i="5"/>
  <c r="K112" i="4"/>
  <c r="K115" i="4"/>
  <c r="K118" i="4"/>
  <c r="K122" i="4"/>
  <c r="K127" i="4" s="1"/>
  <c r="K32" i="5"/>
  <c r="K35" i="5"/>
  <c r="K37" i="5"/>
  <c r="L112" i="4"/>
  <c r="M112" i="4"/>
  <c r="N112" i="4"/>
  <c r="O112" i="4"/>
  <c r="P112" i="4"/>
  <c r="Q112" i="4"/>
  <c r="L115" i="4"/>
  <c r="L118" i="4"/>
  <c r="L122" i="4"/>
  <c r="L32" i="5"/>
  <c r="M32" i="5"/>
  <c r="N32" i="5"/>
  <c r="O32" i="5"/>
  <c r="P32" i="5"/>
  <c r="Q32" i="5"/>
  <c r="L35" i="5"/>
  <c r="L37" i="5"/>
  <c r="M115" i="4"/>
  <c r="M118" i="4"/>
  <c r="M122" i="4"/>
  <c r="M127" i="4" s="1"/>
  <c r="M35" i="5"/>
  <c r="M37" i="5"/>
  <c r="N115" i="4"/>
  <c r="N118" i="4"/>
  <c r="N122" i="4"/>
  <c r="N35" i="5"/>
  <c r="O35" i="5"/>
  <c r="P35" i="5"/>
  <c r="Q35" i="5"/>
  <c r="N37" i="5"/>
  <c r="O115" i="4"/>
  <c r="O118" i="4"/>
  <c r="O122" i="4"/>
  <c r="O127" i="4" s="1"/>
  <c r="O37" i="5"/>
  <c r="P115" i="4"/>
  <c r="P118" i="4"/>
  <c r="P122" i="4"/>
  <c r="P127" i="4" s="1"/>
  <c r="P37" i="5"/>
  <c r="B56" i="6"/>
  <c r="C27" i="6" s="1"/>
  <c r="E27" i="6" s="1"/>
  <c r="Q115" i="4"/>
  <c r="Q118" i="4"/>
  <c r="Q122" i="4"/>
  <c r="Q127" i="4" s="1"/>
  <c r="Q37" i="5"/>
  <c r="I80" i="3"/>
  <c r="H80" i="3"/>
  <c r="G80" i="3"/>
  <c r="F80"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84" i="3"/>
  <c r="H84" i="3"/>
  <c r="G84" i="3"/>
  <c r="F84" i="3"/>
  <c r="S102" i="3"/>
  <c r="Q53" i="5" s="1"/>
  <c r="R102" i="3"/>
  <c r="P53" i="5" s="1"/>
  <c r="Q102" i="3"/>
  <c r="O53" i="5" s="1"/>
  <c r="P102" i="3"/>
  <c r="N53" i="5" s="1"/>
  <c r="O102" i="3"/>
  <c r="M53" i="5" s="1"/>
  <c r="N102" i="3"/>
  <c r="L53" i="5" s="1"/>
  <c r="M102" i="3"/>
  <c r="K53" i="5" s="1"/>
  <c r="L102" i="3"/>
  <c r="J53" i="5" s="1"/>
  <c r="K102" i="3"/>
  <c r="I53" i="5" s="1"/>
  <c r="J102" i="3"/>
  <c r="H53" i="5" s="1"/>
  <c r="I102" i="3"/>
  <c r="G53" i="5" s="1"/>
  <c r="H102" i="3"/>
  <c r="F53" i="5" s="1"/>
  <c r="G102" i="3"/>
  <c r="E53" i="5" s="1"/>
  <c r="F102" i="3"/>
  <c r="D53" i="5" s="1"/>
  <c r="G51" i="5"/>
  <c r="F51" i="5"/>
  <c r="E51" i="5"/>
  <c r="G49" i="5"/>
  <c r="F49" i="5"/>
  <c r="E49" i="5"/>
  <c r="D51" i="5"/>
  <c r="D49" i="5"/>
  <c r="Q38" i="5"/>
  <c r="P38" i="5"/>
  <c r="O38" i="5"/>
  <c r="N38" i="5"/>
  <c r="M38" i="5"/>
  <c r="L38" i="5"/>
  <c r="K38" i="5"/>
  <c r="J38" i="5"/>
  <c r="I38" i="5"/>
  <c r="H38" i="5"/>
  <c r="G38" i="5"/>
  <c r="F38" i="5"/>
  <c r="E38" i="5"/>
  <c r="G37" i="5"/>
  <c r="F37" i="5"/>
  <c r="E37" i="5"/>
  <c r="Q36" i="5"/>
  <c r="P36" i="5"/>
  <c r="O36" i="5"/>
  <c r="N36" i="5"/>
  <c r="M36" i="5"/>
  <c r="L36" i="5"/>
  <c r="K36" i="5"/>
  <c r="J36" i="5"/>
  <c r="I36" i="5"/>
  <c r="H36" i="5"/>
  <c r="G36" i="5"/>
  <c r="F36" i="5"/>
  <c r="E36" i="5"/>
  <c r="G35" i="5"/>
  <c r="F35" i="5"/>
  <c r="E35" i="5"/>
  <c r="D38" i="5"/>
  <c r="D37" i="5"/>
  <c r="D36" i="5"/>
  <c r="D35" i="5"/>
  <c r="G32" i="5"/>
  <c r="F32" i="5"/>
  <c r="E32" i="5"/>
  <c r="D32" i="5"/>
  <c r="Q25" i="5"/>
  <c r="P25" i="5"/>
  <c r="O25" i="5"/>
  <c r="N25" i="5"/>
  <c r="M25" i="5"/>
  <c r="L25" i="5"/>
  <c r="K25" i="5"/>
  <c r="J25" i="5"/>
  <c r="I25" i="5"/>
  <c r="H25" i="5"/>
  <c r="G25" i="5"/>
  <c r="F25" i="5"/>
  <c r="E25" i="5"/>
  <c r="D25" i="5"/>
  <c r="Q20" i="5"/>
  <c r="P20" i="5"/>
  <c r="O20" i="5"/>
  <c r="N20" i="5"/>
  <c r="M20" i="5"/>
  <c r="L20" i="5"/>
  <c r="K20" i="5"/>
  <c r="J20" i="5"/>
  <c r="I20" i="5"/>
  <c r="H20" i="5"/>
  <c r="G20" i="5"/>
  <c r="F20" i="5"/>
  <c r="E20" i="5"/>
  <c r="Q19" i="5"/>
  <c r="P19" i="5"/>
  <c r="O19" i="5"/>
  <c r="N19" i="5"/>
  <c r="M19" i="5"/>
  <c r="L19" i="5"/>
  <c r="K19" i="5"/>
  <c r="J19" i="5"/>
  <c r="I19" i="5"/>
  <c r="H19" i="5"/>
  <c r="G19" i="5"/>
  <c r="F19" i="5"/>
  <c r="E19" i="5"/>
  <c r="G18" i="5"/>
  <c r="F18" i="5"/>
  <c r="E18" i="5"/>
  <c r="Q17" i="5"/>
  <c r="P17" i="5"/>
  <c r="O17" i="5"/>
  <c r="N17" i="5"/>
  <c r="M17" i="5"/>
  <c r="L17" i="5"/>
  <c r="K17" i="5"/>
  <c r="J17" i="5"/>
  <c r="I17" i="5"/>
  <c r="H17" i="5"/>
  <c r="G17" i="5"/>
  <c r="F17" i="5"/>
  <c r="E17" i="5"/>
  <c r="G16" i="5"/>
  <c r="F16" i="5"/>
  <c r="E16" i="5"/>
  <c r="Q15" i="5"/>
  <c r="P15" i="5"/>
  <c r="O15" i="5"/>
  <c r="N15" i="5"/>
  <c r="M15" i="5"/>
  <c r="L15" i="5"/>
  <c r="K15" i="5"/>
  <c r="J15" i="5"/>
  <c r="I15" i="5"/>
  <c r="H15" i="5"/>
  <c r="G15" i="5"/>
  <c r="F15" i="5"/>
  <c r="E15" i="5"/>
  <c r="Q14" i="5"/>
  <c r="P14" i="5"/>
  <c r="O14" i="5"/>
  <c r="N14" i="5"/>
  <c r="M14" i="5"/>
  <c r="L14" i="5"/>
  <c r="K14" i="5"/>
  <c r="J14" i="5"/>
  <c r="I14" i="5"/>
  <c r="H14" i="5"/>
  <c r="G14" i="5"/>
  <c r="F14" i="5"/>
  <c r="E14" i="5"/>
  <c r="Q12" i="5"/>
  <c r="P12" i="5"/>
  <c r="O12" i="5"/>
  <c r="N12" i="5"/>
  <c r="M12" i="5"/>
  <c r="L12" i="5"/>
  <c r="K12" i="5"/>
  <c r="J12" i="5"/>
  <c r="I12" i="5"/>
  <c r="H12" i="5"/>
  <c r="G12" i="5"/>
  <c r="F12" i="5"/>
  <c r="E12" i="5"/>
  <c r="D20" i="5"/>
  <c r="D19" i="5"/>
  <c r="D18" i="5"/>
  <c r="D17" i="5"/>
  <c r="D16" i="5"/>
  <c r="D15" i="5"/>
  <c r="D14" i="5"/>
  <c r="D12" i="5"/>
  <c r="G147" i="4"/>
  <c r="F147" i="4"/>
  <c r="E147" i="4"/>
  <c r="D147" i="4"/>
  <c r="G145" i="4"/>
  <c r="F145" i="4"/>
  <c r="E145" i="4"/>
  <c r="D145" i="4"/>
  <c r="Q152" i="4"/>
  <c r="P152" i="4"/>
  <c r="O152" i="4"/>
  <c r="N152" i="4"/>
  <c r="M152" i="4"/>
  <c r="L152" i="4"/>
  <c r="K152" i="4"/>
  <c r="J152" i="4"/>
  <c r="I152" i="4"/>
  <c r="H152" i="4"/>
  <c r="G152" i="4"/>
  <c r="F152" i="4"/>
  <c r="E152" i="4"/>
  <c r="Q151" i="4"/>
  <c r="P151" i="4"/>
  <c r="O151" i="4"/>
  <c r="N151" i="4"/>
  <c r="M151" i="4"/>
  <c r="L151" i="4"/>
  <c r="K151" i="4"/>
  <c r="J151" i="4"/>
  <c r="I151" i="4"/>
  <c r="H151" i="4"/>
  <c r="G151" i="4"/>
  <c r="F151" i="4"/>
  <c r="E151" i="4"/>
  <c r="D152" i="4"/>
  <c r="D151" i="4"/>
  <c r="D15" i="7"/>
  <c r="D16" i="7"/>
  <c r="D17" i="7" s="1"/>
  <c r="C61" i="6"/>
  <c r="C163" i="4"/>
  <c r="D162" i="4" s="1"/>
  <c r="E77" i="4"/>
  <c r="E80" i="4"/>
  <c r="E83" i="4"/>
  <c r="E86" i="4"/>
  <c r="E100" i="4"/>
  <c r="E105" i="4"/>
  <c r="E109" i="4"/>
  <c r="E112" i="4"/>
  <c r="E115" i="4"/>
  <c r="E118" i="4"/>
  <c r="E122" i="4"/>
  <c r="E127" i="4" s="1"/>
  <c r="E128" i="4"/>
  <c r="F77" i="4"/>
  <c r="F80" i="4"/>
  <c r="F83" i="4"/>
  <c r="F86" i="4"/>
  <c r="F100" i="4"/>
  <c r="F105" i="4"/>
  <c r="F109" i="4"/>
  <c r="F112" i="4"/>
  <c r="F115" i="4"/>
  <c r="F118" i="4"/>
  <c r="F122" i="4"/>
  <c r="F127" i="4" s="1"/>
  <c r="F128" i="4"/>
  <c r="G77" i="4"/>
  <c r="G80" i="4"/>
  <c r="G83" i="4"/>
  <c r="G86" i="4"/>
  <c r="G100" i="4"/>
  <c r="G105" i="4"/>
  <c r="G109" i="4"/>
  <c r="G112" i="4"/>
  <c r="G115" i="4"/>
  <c r="G118" i="4"/>
  <c r="G122" i="4"/>
  <c r="G127" i="4" s="1"/>
  <c r="G128" i="4"/>
  <c r="H77" i="4"/>
  <c r="H80" i="4"/>
  <c r="H83" i="4"/>
  <c r="H86" i="4"/>
  <c r="H100" i="4"/>
  <c r="H105" i="4"/>
  <c r="H109" i="4"/>
  <c r="H128" i="4"/>
  <c r="I77" i="4"/>
  <c r="I80" i="4"/>
  <c r="I83" i="4"/>
  <c r="I86" i="4"/>
  <c r="I100" i="4"/>
  <c r="I105" i="4"/>
  <c r="I109" i="4"/>
  <c r="I128" i="4"/>
  <c r="J77" i="4"/>
  <c r="J80" i="4"/>
  <c r="J83" i="4"/>
  <c r="J86" i="4"/>
  <c r="J100" i="4"/>
  <c r="J105" i="4"/>
  <c r="J109" i="4"/>
  <c r="J128" i="4"/>
  <c r="K77" i="4"/>
  <c r="K80" i="4"/>
  <c r="K83" i="4"/>
  <c r="K86" i="4"/>
  <c r="K100" i="4"/>
  <c r="K105" i="4"/>
  <c r="K109" i="4"/>
  <c r="K128" i="4"/>
  <c r="L77" i="4"/>
  <c r="L80" i="4"/>
  <c r="L83" i="4"/>
  <c r="L86" i="4"/>
  <c r="L100" i="4"/>
  <c r="L105" i="4"/>
  <c r="L109" i="4"/>
  <c r="L128" i="4"/>
  <c r="M77" i="4"/>
  <c r="M80" i="4"/>
  <c r="M83" i="4"/>
  <c r="M86" i="4"/>
  <c r="M100" i="4"/>
  <c r="M105" i="4"/>
  <c r="M109" i="4"/>
  <c r="M128" i="4"/>
  <c r="N77" i="4"/>
  <c r="N80" i="4"/>
  <c r="N83" i="4"/>
  <c r="N86" i="4"/>
  <c r="N100" i="4"/>
  <c r="N105" i="4"/>
  <c r="N109" i="4"/>
  <c r="N128" i="4"/>
  <c r="O77" i="4"/>
  <c r="O80" i="4"/>
  <c r="O83" i="4"/>
  <c r="O86" i="4"/>
  <c r="O100" i="4"/>
  <c r="O105" i="4"/>
  <c r="O109" i="4"/>
  <c r="O128" i="4"/>
  <c r="P77" i="4"/>
  <c r="P80" i="4"/>
  <c r="P83" i="4"/>
  <c r="P86" i="4"/>
  <c r="P100" i="4"/>
  <c r="P105" i="4"/>
  <c r="P109" i="4"/>
  <c r="P128" i="4"/>
  <c r="Q77" i="4"/>
  <c r="Q80" i="4"/>
  <c r="Q83" i="4"/>
  <c r="Q86" i="4"/>
  <c r="Q100" i="4"/>
  <c r="Q105" i="4"/>
  <c r="Q109" i="4"/>
  <c r="Q128" i="4"/>
  <c r="B136" i="4"/>
  <c r="B134" i="4"/>
  <c r="B133" i="4"/>
  <c r="B132" i="4"/>
  <c r="B131" i="4"/>
  <c r="B126" i="4"/>
  <c r="B108" i="4"/>
  <c r="B97" i="4"/>
  <c r="B96" i="4"/>
  <c r="B95" i="4"/>
  <c r="B94" i="4"/>
  <c r="B93" i="4"/>
  <c r="B92" i="4"/>
  <c r="B91" i="4"/>
  <c r="B90" i="4"/>
  <c r="B89" i="4"/>
  <c r="Q8" i="4"/>
  <c r="Q11" i="4"/>
  <c r="Q14" i="4"/>
  <c r="Q17" i="4"/>
  <c r="Q31" i="4"/>
  <c r="Q36" i="4"/>
  <c r="Q40" i="4"/>
  <c r="Q43" i="4"/>
  <c r="Q46" i="4"/>
  <c r="Q28" i="5" s="1"/>
  <c r="Q49" i="4"/>
  <c r="Q53" i="4"/>
  <c r="Q58" i="4" s="1"/>
  <c r="Q59" i="4"/>
  <c r="P8" i="4"/>
  <c r="P11" i="4"/>
  <c r="P14" i="4"/>
  <c r="P17" i="4"/>
  <c r="P31" i="4"/>
  <c r="P36" i="4"/>
  <c r="P40" i="4"/>
  <c r="P43" i="4"/>
  <c r="P46" i="4"/>
  <c r="P49" i="4"/>
  <c r="P53" i="4"/>
  <c r="P59" i="4"/>
  <c r="O8" i="4"/>
  <c r="O11" i="4"/>
  <c r="O14" i="4"/>
  <c r="O17" i="4"/>
  <c r="O31" i="4"/>
  <c r="O36" i="4"/>
  <c r="O40" i="4"/>
  <c r="O43" i="4"/>
  <c r="O46" i="4"/>
  <c r="O49" i="4"/>
  <c r="O53" i="4"/>
  <c r="O59" i="4"/>
  <c r="N8" i="4"/>
  <c r="N11" i="4"/>
  <c r="N14" i="4"/>
  <c r="N17" i="4"/>
  <c r="N31" i="4"/>
  <c r="N36" i="4"/>
  <c r="N40" i="4"/>
  <c r="N43" i="4"/>
  <c r="N46" i="4"/>
  <c r="N49" i="4"/>
  <c r="N53" i="4"/>
  <c r="N58" i="4" s="1"/>
  <c r="N59" i="4"/>
  <c r="M8" i="4"/>
  <c r="M11" i="4"/>
  <c r="M14" i="4"/>
  <c r="M17" i="4"/>
  <c r="M31" i="4"/>
  <c r="M36" i="4"/>
  <c r="M40" i="4"/>
  <c r="M43" i="4"/>
  <c r="M46" i="4"/>
  <c r="M49" i="4"/>
  <c r="M53" i="4"/>
  <c r="M58" i="4" s="1"/>
  <c r="M59" i="4"/>
  <c r="L8" i="4"/>
  <c r="L11" i="4"/>
  <c r="L14" i="4"/>
  <c r="L17" i="4"/>
  <c r="L31" i="4"/>
  <c r="L36" i="4"/>
  <c r="L40" i="4"/>
  <c r="L43" i="4"/>
  <c r="L46" i="4"/>
  <c r="L49" i="4"/>
  <c r="L53" i="4"/>
  <c r="L58" i="4" s="1"/>
  <c r="L59" i="4"/>
  <c r="K8" i="4"/>
  <c r="K11" i="4"/>
  <c r="K14" i="4"/>
  <c r="K17" i="4"/>
  <c r="K31" i="4"/>
  <c r="K36" i="4"/>
  <c r="K40" i="4"/>
  <c r="K43" i="4"/>
  <c r="K46" i="4"/>
  <c r="K49" i="4"/>
  <c r="K53" i="4"/>
  <c r="K58" i="4" s="1"/>
  <c r="K59" i="4"/>
  <c r="J8" i="4"/>
  <c r="J11" i="4"/>
  <c r="J14" i="4"/>
  <c r="J17" i="4"/>
  <c r="J31" i="4"/>
  <c r="J36" i="4"/>
  <c r="J40" i="4"/>
  <c r="J43" i="4"/>
  <c r="J46" i="4"/>
  <c r="J49" i="4"/>
  <c r="J53" i="4"/>
  <c r="J58" i="4" s="1"/>
  <c r="J59" i="4"/>
  <c r="I8" i="4"/>
  <c r="I11" i="4"/>
  <c r="I14" i="4"/>
  <c r="I17" i="4"/>
  <c r="I31" i="4"/>
  <c r="I36" i="4"/>
  <c r="I40" i="4"/>
  <c r="I43" i="4"/>
  <c r="I46" i="4"/>
  <c r="I28" i="5" s="1"/>
  <c r="I49" i="4"/>
  <c r="I53" i="4"/>
  <c r="I58" i="4" s="1"/>
  <c r="I59" i="4"/>
  <c r="H8" i="4"/>
  <c r="H11" i="4"/>
  <c r="H14" i="4"/>
  <c r="H17" i="4"/>
  <c r="H31" i="4"/>
  <c r="H36" i="4"/>
  <c r="H40" i="4"/>
  <c r="H43" i="4"/>
  <c r="H46" i="4"/>
  <c r="H49" i="4"/>
  <c r="H53" i="4"/>
  <c r="H58" i="4" s="1"/>
  <c r="H59" i="4"/>
  <c r="G8" i="4"/>
  <c r="G11" i="4"/>
  <c r="G14" i="4"/>
  <c r="G17" i="4"/>
  <c r="G31" i="4"/>
  <c r="G36" i="4"/>
  <c r="G40" i="4"/>
  <c r="G43" i="4"/>
  <c r="G46" i="4"/>
  <c r="G49" i="4"/>
  <c r="G53" i="4"/>
  <c r="G58" i="4" s="1"/>
  <c r="G59" i="4"/>
  <c r="F8" i="4"/>
  <c r="F11" i="4"/>
  <c r="F14" i="4"/>
  <c r="F17" i="4"/>
  <c r="F31" i="4"/>
  <c r="F36" i="4"/>
  <c r="F40" i="4"/>
  <c r="F43" i="4"/>
  <c r="F46" i="4"/>
  <c r="F49" i="4"/>
  <c r="F53" i="4"/>
  <c r="F58" i="4" s="1"/>
  <c r="F59" i="4"/>
  <c r="E8" i="4"/>
  <c r="E11" i="4"/>
  <c r="E14" i="4"/>
  <c r="E17" i="4"/>
  <c r="E31" i="4"/>
  <c r="E36" i="4"/>
  <c r="E40" i="4"/>
  <c r="E43" i="4"/>
  <c r="E46" i="4"/>
  <c r="E49" i="4"/>
  <c r="E53" i="4"/>
  <c r="E58" i="4" s="1"/>
  <c r="E59" i="4"/>
  <c r="D8" i="4"/>
  <c r="D11" i="4"/>
  <c r="D14" i="4"/>
  <c r="D17" i="4"/>
  <c r="D31" i="4"/>
  <c r="D36" i="4"/>
  <c r="D40" i="4"/>
  <c r="D43" i="4"/>
  <c r="D46" i="4"/>
  <c r="D49" i="4"/>
  <c r="D53" i="4"/>
  <c r="D58" i="4" s="1"/>
  <c r="D59" i="4"/>
  <c r="B67" i="4"/>
  <c r="B65" i="4"/>
  <c r="B64" i="4"/>
  <c r="B63" i="4"/>
  <c r="B62" i="4"/>
  <c r="B57" i="4"/>
  <c r="B39" i="4"/>
  <c r="B28" i="4"/>
  <c r="B27" i="4"/>
  <c r="B26" i="4"/>
  <c r="B25" i="4"/>
  <c r="B24" i="4"/>
  <c r="B23" i="4"/>
  <c r="B22" i="4"/>
  <c r="B21" i="4"/>
  <c r="B20" i="4"/>
  <c r="E53" i="2"/>
  <c r="H53" i="2"/>
  <c r="E52" i="2"/>
  <c r="H52" i="2"/>
  <c r="E51" i="2"/>
  <c r="H51" i="2"/>
  <c r="E50" i="2"/>
  <c r="H50" i="2"/>
  <c r="E37" i="2"/>
  <c r="H37" i="2"/>
  <c r="E18" i="2"/>
  <c r="H18" i="2"/>
  <c r="D101" i="3"/>
  <c r="D100" i="3"/>
  <c r="I99" i="3"/>
  <c r="H99" i="3"/>
  <c r="G99" i="3"/>
  <c r="F99" i="3"/>
  <c r="E96" i="3"/>
  <c r="D94" i="3"/>
  <c r="J94" i="3" s="1"/>
  <c r="D93" i="3"/>
  <c r="J93" i="3" s="1"/>
  <c r="J87" i="3"/>
  <c r="J86" i="3"/>
  <c r="J67" i="3"/>
  <c r="J66" i="3"/>
  <c r="J48" i="3"/>
  <c r="J40" i="3"/>
  <c r="J32" i="3"/>
  <c r="J17" i="3"/>
  <c r="J14" i="3"/>
  <c r="P98" i="4" l="1"/>
  <c r="E98" i="4"/>
  <c r="F5" i="7" s="1"/>
  <c r="K29" i="4"/>
  <c r="P29" i="4"/>
  <c r="N98" i="4"/>
  <c r="O5" i="7" s="1"/>
  <c r="I98" i="4"/>
  <c r="J5" i="7" s="1"/>
  <c r="Q27" i="5"/>
  <c r="O29" i="4"/>
  <c r="H98" i="4"/>
  <c r="E29" i="4"/>
  <c r="J29" i="4"/>
  <c r="M98" i="4"/>
  <c r="G98" i="4"/>
  <c r="G29" i="4"/>
  <c r="O98" i="4"/>
  <c r="P5" i="7" s="1"/>
  <c r="F98" i="4"/>
  <c r="L29" i="4"/>
  <c r="Q29" i="4"/>
  <c r="J98" i="4"/>
  <c r="K98" i="4"/>
  <c r="P31" i="5"/>
  <c r="H29" i="4"/>
  <c r="M29" i="4"/>
  <c r="D29" i="4"/>
  <c r="I29" i="4"/>
  <c r="N29" i="4"/>
  <c r="Q98" i="4"/>
  <c r="L98" i="4"/>
  <c r="F29" i="4"/>
  <c r="G71" i="2"/>
  <c r="D71" i="2"/>
  <c r="C71" i="2"/>
  <c r="F71" i="2"/>
  <c r="F63" i="3"/>
  <c r="F79" i="3" s="1"/>
  <c r="D156" i="4" s="1"/>
  <c r="D157" i="4" s="1"/>
  <c r="E34" i="2"/>
  <c r="K5" i="7"/>
  <c r="D61" i="6"/>
  <c r="O31" i="5"/>
  <c r="O33" i="5" s="1"/>
  <c r="P28" i="5"/>
  <c r="N27" i="5"/>
  <c r="M29" i="5"/>
  <c r="M28" i="5"/>
  <c r="M27" i="5"/>
  <c r="P29" i="5"/>
  <c r="J28" i="5"/>
  <c r="H27" i="5"/>
  <c r="C50" i="3"/>
  <c r="D50" i="3" s="1"/>
  <c r="C28" i="3"/>
  <c r="D28" i="3" s="1"/>
  <c r="E5" i="7"/>
  <c r="C52" i="6"/>
  <c r="E52" i="6" s="1"/>
  <c r="C38" i="6"/>
  <c r="E38" i="6" s="1"/>
  <c r="C54" i="6"/>
  <c r="E54" i="6" s="1"/>
  <c r="C25" i="6"/>
  <c r="E25" i="6" s="1"/>
  <c r="C39" i="6"/>
  <c r="E39" i="6" s="1"/>
  <c r="C55" i="6"/>
  <c r="E55" i="6" s="1"/>
  <c r="C40" i="6"/>
  <c r="E40" i="6" s="1"/>
  <c r="C29" i="6"/>
  <c r="E29" i="6" s="1"/>
  <c r="C45" i="6"/>
  <c r="E45" i="6" s="1"/>
  <c r="C26" i="6"/>
  <c r="E26" i="6" s="1"/>
  <c r="C42" i="6"/>
  <c r="E42" i="6" s="1"/>
  <c r="C35" i="6"/>
  <c r="E35" i="6" s="1"/>
  <c r="C51" i="6"/>
  <c r="E51" i="6" s="1"/>
  <c r="C43" i="6"/>
  <c r="E43" i="6" s="1"/>
  <c r="C28" i="6"/>
  <c r="E28" i="6" s="1"/>
  <c r="C44" i="6"/>
  <c r="E44" i="6" s="1"/>
  <c r="C33" i="6"/>
  <c r="E33" i="6" s="1"/>
  <c r="C49" i="6"/>
  <c r="E49" i="6" s="1"/>
  <c r="C30" i="6"/>
  <c r="E30" i="6" s="1"/>
  <c r="C46" i="6"/>
  <c r="E46" i="6" s="1"/>
  <c r="C36" i="6"/>
  <c r="E36" i="6" s="1"/>
  <c r="C41" i="6"/>
  <c r="E41" i="6" s="1"/>
  <c r="C31" i="6"/>
  <c r="E31" i="6" s="1"/>
  <c r="C47" i="6"/>
  <c r="E47" i="6" s="1"/>
  <c r="C32" i="6"/>
  <c r="E32" i="6" s="1"/>
  <c r="C48" i="6"/>
  <c r="E48" i="6" s="1"/>
  <c r="C37" i="6"/>
  <c r="E37" i="6" s="1"/>
  <c r="C53" i="6"/>
  <c r="E53" i="6" s="1"/>
  <c r="C34" i="6"/>
  <c r="E34" i="6" s="1"/>
  <c r="C50" i="6"/>
  <c r="E50" i="6" s="1"/>
  <c r="H63" i="3"/>
  <c r="H79" i="3" s="1"/>
  <c r="I63" i="3"/>
  <c r="I79" i="3" s="1"/>
  <c r="G63" i="3"/>
  <c r="E43" i="10"/>
  <c r="H47" i="2"/>
  <c r="C46" i="3"/>
  <c r="B13" i="5"/>
  <c r="M10" i="5"/>
  <c r="O29" i="5"/>
  <c r="E121" i="4"/>
  <c r="E135" i="4" s="1"/>
  <c r="F6" i="7" s="1"/>
  <c r="K15" i="7"/>
  <c r="L29" i="5"/>
  <c r="P24" i="5"/>
  <c r="P33" i="5"/>
  <c r="N8" i="5"/>
  <c r="B11" i="4"/>
  <c r="I29" i="5"/>
  <c r="O24" i="5"/>
  <c r="L23" i="5"/>
  <c r="H121" i="4"/>
  <c r="H135" i="4" s="1"/>
  <c r="I6" i="7" s="1"/>
  <c r="G10" i="5"/>
  <c r="F26" i="5"/>
  <c r="E34" i="5"/>
  <c r="P10" i="5"/>
  <c r="O58" i="4"/>
  <c r="O8" i="5"/>
  <c r="B35" i="5"/>
  <c r="G11" i="5"/>
  <c r="P26" i="5"/>
  <c r="E26" i="5"/>
  <c r="E52" i="4"/>
  <c r="E66" i="4" s="1"/>
  <c r="H52" i="4"/>
  <c r="H66" i="4" s="1"/>
  <c r="Q24" i="5"/>
  <c r="M121" i="4"/>
  <c r="M135" i="4" s="1"/>
  <c r="N6" i="7" s="1"/>
  <c r="L24" i="5"/>
  <c r="K24" i="5"/>
  <c r="I24" i="5"/>
  <c r="H24" i="5"/>
  <c r="F27" i="5"/>
  <c r="F8" i="5"/>
  <c r="B14" i="5"/>
  <c r="B15" i="5"/>
  <c r="H31" i="5"/>
  <c r="H33" i="5" s="1"/>
  <c r="H10" i="5"/>
  <c r="O10" i="5"/>
  <c r="R5" i="7"/>
  <c r="P9" i="5"/>
  <c r="O9" i="5"/>
  <c r="N10" i="5"/>
  <c r="D10" i="5"/>
  <c r="O15" i="7"/>
  <c r="G52" i="4"/>
  <c r="G66" i="4" s="1"/>
  <c r="F23" i="5"/>
  <c r="D28" i="5"/>
  <c r="B20" i="5"/>
  <c r="H28" i="5"/>
  <c r="Q5" i="7"/>
  <c r="D52" i="4"/>
  <c r="D66" i="4" s="1"/>
  <c r="N11" i="5"/>
  <c r="O28" i="5"/>
  <c r="Q34" i="5"/>
  <c r="P34" i="5"/>
  <c r="O34" i="5"/>
  <c r="B80" i="4"/>
  <c r="F34" i="5"/>
  <c r="O27" i="5"/>
  <c r="F52" i="4"/>
  <c r="F66" i="4" s="1"/>
  <c r="K52" i="4"/>
  <c r="K66" i="4" s="1"/>
  <c r="M8" i="5"/>
  <c r="L8" i="5"/>
  <c r="L5" i="7"/>
  <c r="E28" i="5"/>
  <c r="B109" i="4"/>
  <c r="K34" i="5"/>
  <c r="F29" i="5"/>
  <c r="F10" i="5"/>
  <c r="E27" i="5"/>
  <c r="E8" i="5"/>
  <c r="D24" i="5"/>
  <c r="K27" i="5"/>
  <c r="Q121" i="4"/>
  <c r="Q135" i="4" s="1"/>
  <c r="R6" i="7" s="1"/>
  <c r="P121" i="4"/>
  <c r="P135" i="4" s="1"/>
  <c r="Q6" i="7" s="1"/>
  <c r="N23" i="5"/>
  <c r="H26" i="5"/>
  <c r="D34" i="5"/>
  <c r="Q15" i="7"/>
  <c r="N31" i="5"/>
  <c r="N33" i="5" s="1"/>
  <c r="L31" i="5"/>
  <c r="L33" i="5" s="1"/>
  <c r="G29" i="5"/>
  <c r="E24" i="5"/>
  <c r="B49" i="4"/>
  <c r="H9" i="5"/>
  <c r="B46" i="4"/>
  <c r="B8" i="4"/>
  <c r="I52" i="4"/>
  <c r="I66" i="4" s="1"/>
  <c r="J29" i="5"/>
  <c r="L11" i="5"/>
  <c r="N52" i="4"/>
  <c r="N66" i="4" s="1"/>
  <c r="Q52" i="4"/>
  <c r="Q66" i="4" s="1"/>
  <c r="O26" i="5"/>
  <c r="N34" i="5"/>
  <c r="M9" i="5"/>
  <c r="L9" i="5"/>
  <c r="K9" i="5"/>
  <c r="J9" i="5"/>
  <c r="I10" i="5"/>
  <c r="G27" i="5"/>
  <c r="G8" i="5"/>
  <c r="F24" i="5"/>
  <c r="G153" i="4"/>
  <c r="B19" i="5"/>
  <c r="B38" i="5"/>
  <c r="L127" i="4"/>
  <c r="L15" i="7"/>
  <c r="P27" i="5"/>
  <c r="J31" i="5"/>
  <c r="J33" i="5" s="1"/>
  <c r="B40" i="5"/>
  <c r="M31" i="5"/>
  <c r="M33" i="5" s="1"/>
  <c r="K29" i="5"/>
  <c r="B31" i="4"/>
  <c r="K11" i="5"/>
  <c r="L28" i="5"/>
  <c r="M52" i="4"/>
  <c r="M66" i="4" s="1"/>
  <c r="P23" i="5"/>
  <c r="Q31" i="5"/>
  <c r="Q33" i="5" s="1"/>
  <c r="O121" i="4"/>
  <c r="O135" i="4" s="1"/>
  <c r="P6" i="7" s="1"/>
  <c r="N24" i="5"/>
  <c r="M26" i="5"/>
  <c r="L34" i="5"/>
  <c r="J34" i="5"/>
  <c r="I34" i="5"/>
  <c r="I8" i="5"/>
  <c r="G24" i="5"/>
  <c r="E29" i="5"/>
  <c r="E10" i="5"/>
  <c r="D27" i="5"/>
  <c r="D9" i="5"/>
  <c r="N127" i="4"/>
  <c r="K28" i="5"/>
  <c r="P58" i="4"/>
  <c r="Q10" i="5"/>
  <c r="M24" i="5"/>
  <c r="L26" i="5"/>
  <c r="K26" i="5"/>
  <c r="J26" i="5"/>
  <c r="I26" i="5"/>
  <c r="H34" i="5"/>
  <c r="G34" i="5"/>
  <c r="G23" i="5"/>
  <c r="F31" i="5"/>
  <c r="F33" i="5" s="1"/>
  <c r="E9" i="5"/>
  <c r="D26" i="5"/>
  <c r="B77" i="4"/>
  <c r="J27" i="5"/>
  <c r="B59" i="4"/>
  <c r="E11" i="5"/>
  <c r="I9" i="5"/>
  <c r="M34" i="5"/>
  <c r="J24" i="5"/>
  <c r="B32" i="5"/>
  <c r="C14" i="7"/>
  <c r="L27" i="5"/>
  <c r="G26" i="5"/>
  <c r="L52" i="4"/>
  <c r="L66" i="4" s="1"/>
  <c r="B36" i="4"/>
  <c r="B128" i="4"/>
  <c r="B43" i="4"/>
  <c r="J52" i="4"/>
  <c r="J66" i="4" s="1"/>
  <c r="O52" i="4"/>
  <c r="Q8" i="5"/>
  <c r="L121" i="4"/>
  <c r="K121" i="4"/>
  <c r="K135" i="4" s="1"/>
  <c r="L6" i="7" s="1"/>
  <c r="J23" i="5"/>
  <c r="I121" i="4"/>
  <c r="I135" i="4" s="1"/>
  <c r="J6" i="7" s="1"/>
  <c r="G31" i="5"/>
  <c r="G33" i="5" s="1"/>
  <c r="F28" i="5"/>
  <c r="F9" i="5"/>
  <c r="D23" i="5"/>
  <c r="B16" i="5"/>
  <c r="N29" i="5"/>
  <c r="N26" i="5"/>
  <c r="B36" i="5"/>
  <c r="N28" i="5"/>
  <c r="G9" i="5"/>
  <c r="B14" i="4"/>
  <c r="H29" i="5"/>
  <c r="P8" i="5"/>
  <c r="Q26" i="5"/>
  <c r="N9" i="5"/>
  <c r="L10" i="5"/>
  <c r="K10" i="5"/>
  <c r="J10" i="5"/>
  <c r="G28" i="5"/>
  <c r="F121" i="4"/>
  <c r="F135" i="4" s="1"/>
  <c r="G6" i="7" s="1"/>
  <c r="E23" i="5"/>
  <c r="D31" i="5"/>
  <c r="D33" i="5" s="1"/>
  <c r="K153" i="4"/>
  <c r="K158" i="4" s="1"/>
  <c r="K159" i="4" s="1"/>
  <c r="B25" i="5"/>
  <c r="B37" i="5"/>
  <c r="Q29" i="5"/>
  <c r="P11" i="5"/>
  <c r="B112" i="4"/>
  <c r="B17" i="5"/>
  <c r="B86" i="4"/>
  <c r="B115" i="4"/>
  <c r="H8" i="5"/>
  <c r="Q9" i="5"/>
  <c r="B18" i="5"/>
  <c r="B12" i="5"/>
  <c r="H23" i="5"/>
  <c r="E31" i="5"/>
  <c r="E33" i="5" s="1"/>
  <c r="J127" i="4"/>
  <c r="I27" i="5"/>
  <c r="B53" i="4"/>
  <c r="O11" i="5"/>
  <c r="P52" i="4"/>
  <c r="B118" i="4"/>
  <c r="G121" i="4"/>
  <c r="G135" i="4" s="1"/>
  <c r="H6" i="7" s="1"/>
  <c r="I23" i="5"/>
  <c r="M23" i="5"/>
  <c r="Q23" i="5"/>
  <c r="J121" i="4"/>
  <c r="N121" i="4"/>
  <c r="M15" i="7"/>
  <c r="K31" i="5"/>
  <c r="K33" i="5" s="1"/>
  <c r="I31" i="5"/>
  <c r="I33" i="5" s="1"/>
  <c r="F11" i="5"/>
  <c r="B83" i="4"/>
  <c r="B40" i="4"/>
  <c r="J8" i="5"/>
  <c r="B100" i="4"/>
  <c r="B122" i="4"/>
  <c r="K8" i="5"/>
  <c r="B105" i="4"/>
  <c r="D8" i="5"/>
  <c r="D29" i="5"/>
  <c r="H11" i="5"/>
  <c r="I11" i="5"/>
  <c r="J11" i="5"/>
  <c r="K23" i="5"/>
  <c r="O23" i="5"/>
  <c r="Q11" i="5"/>
  <c r="B17" i="4"/>
  <c r="D11" i="5"/>
  <c r="M11" i="5"/>
  <c r="D43" i="10"/>
  <c r="D73" i="10" s="1"/>
  <c r="E64" i="10"/>
  <c r="E74" i="10"/>
  <c r="E153" i="4"/>
  <c r="P15" i="7"/>
  <c r="L153" i="4"/>
  <c r="L158" i="4" s="1"/>
  <c r="L159" i="4" s="1"/>
  <c r="D99" i="3"/>
  <c r="H153" i="4"/>
  <c r="H158" i="4" s="1"/>
  <c r="H159" i="4" s="1"/>
  <c r="I153" i="4"/>
  <c r="I158" i="4" s="1"/>
  <c r="I159" i="4" s="1"/>
  <c r="Q153" i="4"/>
  <c r="Q158" i="4" s="1"/>
  <c r="Q159" i="4" s="1"/>
  <c r="D102" i="3"/>
  <c r="B151" i="4"/>
  <c r="F153" i="4"/>
  <c r="N153" i="4"/>
  <c r="N158" i="4" s="1"/>
  <c r="N159" i="4" s="1"/>
  <c r="M153" i="4"/>
  <c r="M158" i="4" s="1"/>
  <c r="M159" i="4" s="1"/>
  <c r="P153" i="4"/>
  <c r="P158" i="4" s="1"/>
  <c r="P159" i="4" s="1"/>
  <c r="J153" i="4"/>
  <c r="J158" i="4" s="1"/>
  <c r="J159" i="4" s="1"/>
  <c r="B145" i="4"/>
  <c r="R15" i="7"/>
  <c r="D153" i="4"/>
  <c r="O153" i="4"/>
  <c r="O158" i="4" s="1"/>
  <c r="O159" i="4" s="1"/>
  <c r="B147" i="4"/>
  <c r="J15" i="7"/>
  <c r="B51" i="5"/>
  <c r="I15" i="7"/>
  <c r="N15" i="7"/>
  <c r="B49" i="5"/>
  <c r="C12" i="7"/>
  <c r="C13" i="7"/>
  <c r="B53" i="5"/>
  <c r="B152" i="4"/>
  <c r="I50" i="2"/>
  <c r="E19" i="2"/>
  <c r="E47" i="2"/>
  <c r="I21" i="2"/>
  <c r="I38" i="2"/>
  <c r="I18" i="2"/>
  <c r="I12" i="2"/>
  <c r="I23" i="2"/>
  <c r="I15" i="2"/>
  <c r="I13" i="2"/>
  <c r="H16" i="2"/>
  <c r="I39" i="2"/>
  <c r="I22" i="2"/>
  <c r="I42" i="2"/>
  <c r="H19" i="2"/>
  <c r="I25" i="2"/>
  <c r="H55" i="2"/>
  <c r="E55" i="2"/>
  <c r="I52" i="2"/>
  <c r="A46" i="5"/>
  <c r="A143" i="4"/>
  <c r="I14" i="2"/>
  <c r="H24" i="2"/>
  <c r="I53" i="2"/>
  <c r="E24" i="2"/>
  <c r="I51" i="2"/>
  <c r="I37" i="2"/>
  <c r="C33" i="3" s="1"/>
  <c r="E49" i="2"/>
  <c r="H49" i="2"/>
  <c r="I40" i="2"/>
  <c r="I30" i="2"/>
  <c r="I41" i="2"/>
  <c r="E16" i="2"/>
  <c r="K46" i="2" l="1"/>
  <c r="K61" i="2"/>
  <c r="K34" i="2"/>
  <c r="K53" i="2"/>
  <c r="E73" i="10"/>
  <c r="K69" i="2"/>
  <c r="E71" i="2"/>
  <c r="K62" i="2"/>
  <c r="H71" i="2"/>
  <c r="G68" i="4"/>
  <c r="O66" i="4"/>
  <c r="O68" i="4" s="1"/>
  <c r="E61" i="6"/>
  <c r="N135" i="4"/>
  <c r="N137" i="4" s="1"/>
  <c r="N161" i="4" s="1"/>
  <c r="C12" i="3"/>
  <c r="D12" i="3" s="1"/>
  <c r="C9" i="3"/>
  <c r="D9" i="3" s="1"/>
  <c r="J9" i="3" s="1"/>
  <c r="C49" i="3"/>
  <c r="D49" i="3" s="1"/>
  <c r="C11" i="3"/>
  <c r="D11" i="3" s="1"/>
  <c r="E56" i="6"/>
  <c r="I47" i="2"/>
  <c r="C42" i="3"/>
  <c r="D42" i="3" s="1"/>
  <c r="J42" i="3" s="1"/>
  <c r="C43" i="3"/>
  <c r="D43" i="3" s="1"/>
  <c r="J43" i="3" s="1"/>
  <c r="C44" i="3"/>
  <c r="D44" i="3" s="1"/>
  <c r="J44" i="3" s="1"/>
  <c r="C45" i="3"/>
  <c r="D45" i="3" s="1"/>
  <c r="J45" i="3" s="1"/>
  <c r="D33" i="3"/>
  <c r="J33" i="3" s="1"/>
  <c r="C34" i="3"/>
  <c r="D34" i="3" s="1"/>
  <c r="J34" i="3" s="1"/>
  <c r="C36" i="3"/>
  <c r="D36" i="3" s="1"/>
  <c r="J36" i="3" s="1"/>
  <c r="C38" i="3"/>
  <c r="D38" i="3" s="1"/>
  <c r="C37" i="3"/>
  <c r="D37" i="3" s="1"/>
  <c r="C35" i="3"/>
  <c r="D35" i="3" s="1"/>
  <c r="J35" i="3" s="1"/>
  <c r="C27" i="3"/>
  <c r="D27" i="3" s="1"/>
  <c r="C26" i="3"/>
  <c r="C24" i="3"/>
  <c r="C23" i="3"/>
  <c r="C22" i="3"/>
  <c r="D22" i="3" s="1"/>
  <c r="J22" i="3" s="1"/>
  <c r="C20" i="3"/>
  <c r="D20" i="3" s="1"/>
  <c r="J20" i="3" s="1"/>
  <c r="C19" i="3"/>
  <c r="D19" i="3" s="1"/>
  <c r="C18" i="3"/>
  <c r="D18" i="3" s="1"/>
  <c r="J18" i="3" s="1"/>
  <c r="C15" i="3"/>
  <c r="D15" i="3" s="1"/>
  <c r="I19" i="2"/>
  <c r="C10" i="3"/>
  <c r="D10" i="3" s="1"/>
  <c r="J10" i="3" s="1"/>
  <c r="P66" i="4"/>
  <c r="P68" i="4" s="1"/>
  <c r="H21" i="5"/>
  <c r="F70" i="6" s="1"/>
  <c r="H137" i="4"/>
  <c r="H161" i="4" s="1"/>
  <c r="G21" i="5"/>
  <c r="E70" i="6" s="1"/>
  <c r="D68" i="4"/>
  <c r="I5" i="7"/>
  <c r="I7" i="7" s="1"/>
  <c r="I10" i="7" s="1"/>
  <c r="G30" i="5"/>
  <c r="G39" i="5" s="1"/>
  <c r="G71" i="6" s="1"/>
  <c r="J30" i="5"/>
  <c r="J39" i="5" s="1"/>
  <c r="N21" i="5"/>
  <c r="L70" i="6" s="1"/>
  <c r="B24" i="5"/>
  <c r="H68" i="4"/>
  <c r="B58" i="4"/>
  <c r="Q7" i="7"/>
  <c r="Q10" i="7" s="1"/>
  <c r="E68" i="4"/>
  <c r="B34" i="5"/>
  <c r="P30" i="5"/>
  <c r="P39" i="5" s="1"/>
  <c r="P137" i="4"/>
  <c r="P161" i="4" s="1"/>
  <c r="B27" i="5"/>
  <c r="J68" i="4"/>
  <c r="L21" i="5"/>
  <c r="J7" i="7"/>
  <c r="J10" i="7" s="1"/>
  <c r="O30" i="5"/>
  <c r="O39" i="5" s="1"/>
  <c r="Q68" i="4"/>
  <c r="H30" i="5"/>
  <c r="H39" i="5" s="1"/>
  <c r="H71" i="6" s="1"/>
  <c r="E30" i="5"/>
  <c r="E39" i="5" s="1"/>
  <c r="I137" i="4"/>
  <c r="I161" i="4" s="1"/>
  <c r="K30" i="5"/>
  <c r="K39" i="5" s="1"/>
  <c r="Q137" i="4"/>
  <c r="Q161" i="4" s="1"/>
  <c r="B26" i="5"/>
  <c r="K21" i="5"/>
  <c r="O137" i="4"/>
  <c r="O161" i="4" s="1"/>
  <c r="Q30" i="5"/>
  <c r="Q39" i="5" s="1"/>
  <c r="O21" i="5"/>
  <c r="M70" i="6" s="1"/>
  <c r="J21" i="5"/>
  <c r="M30" i="5"/>
  <c r="M39" i="5" s="1"/>
  <c r="K68" i="4"/>
  <c r="F21" i="5"/>
  <c r="D70" i="6" s="1"/>
  <c r="B28" i="5"/>
  <c r="E21" i="5"/>
  <c r="C70" i="6" s="1"/>
  <c r="C72" i="6" s="1"/>
  <c r="L30" i="5"/>
  <c r="L39" i="5" s="1"/>
  <c r="D30" i="5"/>
  <c r="D39" i="5" s="1"/>
  <c r="D71" i="6" s="1"/>
  <c r="B10" i="5"/>
  <c r="N30" i="5"/>
  <c r="N39" i="5" s="1"/>
  <c r="N71" i="6" s="1"/>
  <c r="M68" i="4"/>
  <c r="L68" i="4"/>
  <c r="F30" i="5"/>
  <c r="F39" i="5" s="1"/>
  <c r="Q21" i="5"/>
  <c r="O70" i="6" s="1"/>
  <c r="B52" i="4"/>
  <c r="R7" i="7"/>
  <c r="R10" i="7" s="1"/>
  <c r="L135" i="4"/>
  <c r="M6" i="7" s="1"/>
  <c r="I21" i="5"/>
  <c r="G70" i="6" s="1"/>
  <c r="I30" i="5"/>
  <c r="I39" i="5" s="1"/>
  <c r="I71" i="6" s="1"/>
  <c r="B9" i="5"/>
  <c r="B33" i="5"/>
  <c r="B29" i="5"/>
  <c r="M21" i="5"/>
  <c r="K70" i="6" s="1"/>
  <c r="B127" i="4"/>
  <c r="K137" i="4"/>
  <c r="K161" i="4" s="1"/>
  <c r="P7" i="7"/>
  <c r="P10" i="7" s="1"/>
  <c r="N68" i="4"/>
  <c r="B98" i="4"/>
  <c r="L7" i="7"/>
  <c r="M137" i="4"/>
  <c r="M161" i="4" s="1"/>
  <c r="N5" i="7"/>
  <c r="N7" i="7" s="1"/>
  <c r="N10" i="7" s="1"/>
  <c r="F68" i="4"/>
  <c r="J135" i="4"/>
  <c r="B23" i="5"/>
  <c r="H5" i="7"/>
  <c r="H7" i="7" s="1"/>
  <c r="G137" i="4"/>
  <c r="E137" i="4"/>
  <c r="F7" i="7"/>
  <c r="P21" i="5"/>
  <c r="N70" i="6" s="1"/>
  <c r="B8" i="5"/>
  <c r="B31" i="5"/>
  <c r="M5" i="7"/>
  <c r="B121" i="4"/>
  <c r="F137" i="4"/>
  <c r="G5" i="7"/>
  <c r="I68" i="4"/>
  <c r="D21" i="5"/>
  <c r="B70" i="6" s="1"/>
  <c r="B11" i="5"/>
  <c r="B29" i="4"/>
  <c r="D158" i="4"/>
  <c r="I64" i="3"/>
  <c r="I81" i="3" s="1"/>
  <c r="G10" i="6"/>
  <c r="G14" i="6" s="1"/>
  <c r="G156" i="4"/>
  <c r="G157" i="4" s="1"/>
  <c r="G158" i="4" s="1"/>
  <c r="H8" i="7"/>
  <c r="H9" i="7" s="1"/>
  <c r="H64" i="3"/>
  <c r="H81" i="3" s="1"/>
  <c r="F64" i="3"/>
  <c r="F81" i="3" s="1"/>
  <c r="B153" i="4"/>
  <c r="G79" i="3"/>
  <c r="G64" i="3"/>
  <c r="G81" i="3" s="1"/>
  <c r="D10" i="6"/>
  <c r="D14" i="6" s="1"/>
  <c r="G8" i="7"/>
  <c r="G9" i="7" s="1"/>
  <c r="F156" i="4"/>
  <c r="F157" i="4" s="1"/>
  <c r="F158" i="4" s="1"/>
  <c r="F45" i="5"/>
  <c r="F10" i="6"/>
  <c r="F14" i="6" s="1"/>
  <c r="D45" i="5"/>
  <c r="E8" i="7"/>
  <c r="E9" i="7" s="1"/>
  <c r="G45" i="5"/>
  <c r="I55" i="2"/>
  <c r="I16" i="2"/>
  <c r="I49" i="2"/>
  <c r="I24" i="2"/>
  <c r="O6" i="7" l="1"/>
  <c r="O7" i="7" s="1"/>
  <c r="D72" i="6"/>
  <c r="J6" i="6"/>
  <c r="J8" i="6" s="1"/>
  <c r="H70" i="6"/>
  <c r="M9" i="6"/>
  <c r="M11" i="6" s="1"/>
  <c r="M71" i="6"/>
  <c r="E9" i="6"/>
  <c r="E71" i="6"/>
  <c r="L9" i="6"/>
  <c r="L11" i="6" s="1"/>
  <c r="L71" i="6"/>
  <c r="J9" i="6"/>
  <c r="J11" i="6" s="1"/>
  <c r="J71" i="6"/>
  <c r="K9" i="6"/>
  <c r="K11" i="6" s="1"/>
  <c r="K71" i="6"/>
  <c r="F9" i="6"/>
  <c r="F11" i="6" s="1"/>
  <c r="F71" i="6"/>
  <c r="K6" i="6"/>
  <c r="K8" i="6" s="1"/>
  <c r="I70" i="6"/>
  <c r="O9" i="6"/>
  <c r="O11" i="6" s="1"/>
  <c r="O71" i="6"/>
  <c r="L6" i="6"/>
  <c r="L8" i="6" s="1"/>
  <c r="J70" i="6"/>
  <c r="D73" i="6"/>
  <c r="F61" i="6"/>
  <c r="I16" i="7"/>
  <c r="B66" i="4"/>
  <c r="J49" i="3"/>
  <c r="C51" i="3"/>
  <c r="D51" i="3" s="1"/>
  <c r="F68" i="10"/>
  <c r="C39" i="3"/>
  <c r="D39" i="3" s="1"/>
  <c r="J39" i="3" s="1"/>
  <c r="C41" i="3"/>
  <c r="D41" i="3" s="1"/>
  <c r="J41" i="3" s="1"/>
  <c r="C47" i="3"/>
  <c r="D47" i="3" s="1"/>
  <c r="J47" i="3" s="1"/>
  <c r="C25" i="3"/>
  <c r="C21" i="3"/>
  <c r="D21" i="3" s="1"/>
  <c r="J21" i="3" s="1"/>
  <c r="J19" i="3"/>
  <c r="J15" i="3"/>
  <c r="C16" i="3"/>
  <c r="D16" i="3" s="1"/>
  <c r="J16" i="3" s="1"/>
  <c r="C13" i="3"/>
  <c r="D13" i="3" s="1"/>
  <c r="J13" i="3" s="1"/>
  <c r="G6" i="6"/>
  <c r="G8" i="6" s="1"/>
  <c r="H41" i="5"/>
  <c r="N41" i="5"/>
  <c r="N6" i="6"/>
  <c r="N8" i="6" s="1"/>
  <c r="E41" i="5"/>
  <c r="G41" i="5"/>
  <c r="O41" i="5"/>
  <c r="G9" i="6"/>
  <c r="G11" i="6" s="1"/>
  <c r="H6" i="6"/>
  <c r="H8" i="6" s="1"/>
  <c r="J16" i="7"/>
  <c r="M7" i="7"/>
  <c r="M10" i="7" s="1"/>
  <c r="L137" i="4"/>
  <c r="L161" i="4" s="1"/>
  <c r="Q16" i="7"/>
  <c r="E6" i="6"/>
  <c r="E8" i="6" s="1"/>
  <c r="F6" i="6"/>
  <c r="F8" i="6" s="1"/>
  <c r="F41" i="5"/>
  <c r="J41" i="5"/>
  <c r="Q41" i="5"/>
  <c r="N9" i="6"/>
  <c r="N11" i="6" s="1"/>
  <c r="I41" i="5"/>
  <c r="K41" i="5"/>
  <c r="P9" i="6"/>
  <c r="P11" i="6" s="1"/>
  <c r="L41" i="5"/>
  <c r="H9" i="6"/>
  <c r="H11" i="6" s="1"/>
  <c r="M6" i="6"/>
  <c r="M8" i="6" s="1"/>
  <c r="B30" i="5"/>
  <c r="O6" i="6"/>
  <c r="O8" i="6" s="1"/>
  <c r="I6" i="6"/>
  <c r="I8" i="6" s="1"/>
  <c r="Q9" i="6"/>
  <c r="Q11" i="6" s="1"/>
  <c r="M41" i="5"/>
  <c r="Q6" i="6"/>
  <c r="R16" i="7"/>
  <c r="I9" i="6"/>
  <c r="I11" i="6" s="1"/>
  <c r="P16" i="7"/>
  <c r="L10" i="7"/>
  <c r="L16" i="7"/>
  <c r="N16" i="7"/>
  <c r="B68" i="4"/>
  <c r="H10" i="7"/>
  <c r="P6" i="6"/>
  <c r="P8" i="6" s="1"/>
  <c r="P41" i="5"/>
  <c r="K6" i="7"/>
  <c r="K7" i="7" s="1"/>
  <c r="J137" i="4"/>
  <c r="J161" i="4" s="1"/>
  <c r="B39" i="5"/>
  <c r="B71" i="6" s="1"/>
  <c r="B72" i="6" s="1"/>
  <c r="C73" i="6" s="1"/>
  <c r="D9" i="6"/>
  <c r="D11" i="6" s="1"/>
  <c r="G7" i="7"/>
  <c r="G10" i="7" s="1"/>
  <c r="C5" i="7"/>
  <c r="D137" i="4"/>
  <c r="E6" i="7"/>
  <c r="B135" i="4"/>
  <c r="O10" i="7"/>
  <c r="O16" i="7"/>
  <c r="D6" i="6"/>
  <c r="D41" i="5"/>
  <c r="B21" i="5"/>
  <c r="E45" i="5"/>
  <c r="B45" i="5" s="1"/>
  <c r="E156" i="4"/>
  <c r="E10" i="6"/>
  <c r="E14" i="6" s="1"/>
  <c r="B14" i="6" s="1"/>
  <c r="F8" i="7"/>
  <c r="I34" i="2"/>
  <c r="C81" i="2"/>
  <c r="C85" i="2"/>
  <c r="N12" i="6" l="1"/>
  <c r="N13" i="6" s="1"/>
  <c r="K12" i="6"/>
  <c r="K13" i="6" s="1"/>
  <c r="J12" i="6"/>
  <c r="O12" i="6"/>
  <c r="M12" i="6"/>
  <c r="M13" i="6" s="1"/>
  <c r="C84" i="3"/>
  <c r="D84" i="3" s="1"/>
  <c r="J84" i="3" s="1"/>
  <c r="I71" i="2"/>
  <c r="L12" i="6"/>
  <c r="J62" i="6" s="1"/>
  <c r="J64" i="6" s="1"/>
  <c r="C64" i="3"/>
  <c r="D64" i="3" s="1"/>
  <c r="F66" i="3" s="1"/>
  <c r="C84" i="2"/>
  <c r="K12" i="2"/>
  <c r="E72" i="6"/>
  <c r="E73" i="6" s="1"/>
  <c r="G61" i="6"/>
  <c r="J51" i="3"/>
  <c r="C31" i="3"/>
  <c r="D31" i="3" s="1"/>
  <c r="J31" i="3" s="1"/>
  <c r="B41" i="5"/>
  <c r="G12" i="6"/>
  <c r="E62" i="6" s="1"/>
  <c r="E64" i="6" s="1"/>
  <c r="H12" i="6"/>
  <c r="H13" i="6" s="1"/>
  <c r="O63" i="6"/>
  <c r="Q7" i="6" s="1"/>
  <c r="Q8" i="6" s="1"/>
  <c r="Q12" i="6" s="1"/>
  <c r="Q13" i="6" s="1"/>
  <c r="M16" i="7"/>
  <c r="I12" i="6"/>
  <c r="G62" i="6" s="1"/>
  <c r="G64" i="6" s="1"/>
  <c r="F12" i="6"/>
  <c r="F13" i="6" s="1"/>
  <c r="P12" i="6"/>
  <c r="N62" i="6" s="1"/>
  <c r="I62" i="6"/>
  <c r="I64" i="6" s="1"/>
  <c r="B137" i="4"/>
  <c r="O13" i="6"/>
  <c r="M62" i="6"/>
  <c r="M64" i="6" s="1"/>
  <c r="B9" i="6"/>
  <c r="C6" i="7"/>
  <c r="C7" i="7" s="1"/>
  <c r="E7" i="7"/>
  <c r="E10" i="7" s="1"/>
  <c r="J13" i="6"/>
  <c r="H62" i="6"/>
  <c r="H64" i="6" s="1"/>
  <c r="K10" i="7"/>
  <c r="K16" i="7"/>
  <c r="B6" i="6"/>
  <c r="D8" i="6"/>
  <c r="F9" i="7"/>
  <c r="F10" i="7" s="1"/>
  <c r="C8" i="7"/>
  <c r="C9" i="7" s="1"/>
  <c r="E11" i="6"/>
  <c r="B10" i="6"/>
  <c r="E157" i="4"/>
  <c r="E158" i="4" s="1"/>
  <c r="B156" i="4"/>
  <c r="B157" i="4" s="1"/>
  <c r="B158" i="4" s="1"/>
  <c r="C80" i="3"/>
  <c r="C65" i="3"/>
  <c r="L62" i="6" l="1"/>
  <c r="L64" i="6" s="1"/>
  <c r="K62" i="6"/>
  <c r="K64" i="6" s="1"/>
  <c r="L13" i="6"/>
  <c r="C80" i="2"/>
  <c r="C82" i="2" s="1"/>
  <c r="F73" i="10"/>
  <c r="G73" i="10" s="1"/>
  <c r="C63" i="3"/>
  <c r="D63" i="3" s="1"/>
  <c r="J63" i="3" s="1"/>
  <c r="H66" i="3"/>
  <c r="I66" i="3"/>
  <c r="J64" i="3"/>
  <c r="G66" i="3"/>
  <c r="F72" i="6"/>
  <c r="F73" i="6" s="1"/>
  <c r="H61" i="6"/>
  <c r="G13" i="6"/>
  <c r="B7" i="6"/>
  <c r="F62" i="6"/>
  <c r="F64" i="6" s="1"/>
  <c r="I13" i="6"/>
  <c r="P13" i="6"/>
  <c r="D62" i="6"/>
  <c r="D64" i="6" s="1"/>
  <c r="C10" i="7"/>
  <c r="N64" i="6"/>
  <c r="O62" i="6"/>
  <c r="B8" i="6"/>
  <c r="D12" i="6"/>
  <c r="B11" i="6"/>
  <c r="E12" i="6"/>
  <c r="D65" i="3"/>
  <c r="J65" i="3" s="1"/>
  <c r="D80" i="3"/>
  <c r="J80" i="3" s="1"/>
  <c r="C95" i="3" l="1"/>
  <c r="C79" i="3"/>
  <c r="D79" i="3" s="1"/>
  <c r="J79" i="3" s="1"/>
  <c r="C86" i="2"/>
  <c r="G72" i="6"/>
  <c r="G73" i="6" s="1"/>
  <c r="I61" i="6"/>
  <c r="C81" i="3"/>
  <c r="D81" i="3" s="1"/>
  <c r="J81" i="3" s="1"/>
  <c r="D84" i="2"/>
  <c r="O64" i="6"/>
  <c r="D13" i="6"/>
  <c r="B62" i="6"/>
  <c r="B64" i="6" s="1"/>
  <c r="E13" i="6"/>
  <c r="C62" i="6"/>
  <c r="C64" i="6" s="1"/>
  <c r="B12" i="6"/>
  <c r="C96" i="3" l="1"/>
  <c r="H72" i="6"/>
  <c r="H73" i="6" s="1"/>
  <c r="J61" i="6"/>
  <c r="I72" i="6"/>
  <c r="B13" i="6"/>
  <c r="I73" i="6" l="1"/>
  <c r="K61" i="6"/>
  <c r="F85" i="3"/>
  <c r="F90" i="3" s="1"/>
  <c r="J72" i="6" l="1"/>
  <c r="J73" i="6" s="1"/>
  <c r="L61" i="6"/>
  <c r="G83" i="3"/>
  <c r="G82" i="3" s="1"/>
  <c r="G92" i="3" s="1"/>
  <c r="G91" i="3" s="1"/>
  <c r="I85" i="3"/>
  <c r="I90" i="3" s="1"/>
  <c r="G143" i="4" s="1"/>
  <c r="H85" i="3"/>
  <c r="H90" i="3" s="1"/>
  <c r="F46" i="5" s="1"/>
  <c r="C85" i="3"/>
  <c r="C90" i="3"/>
  <c r="G85" i="3"/>
  <c r="G90" i="3" s="1"/>
  <c r="E46" i="5" s="1"/>
  <c r="D143" i="4"/>
  <c r="D46" i="5"/>
  <c r="K72" i="6" l="1"/>
  <c r="K73" i="6" s="1"/>
  <c r="M61" i="6"/>
  <c r="G46" i="5"/>
  <c r="B46" i="5" s="1"/>
  <c r="F143" i="4"/>
  <c r="E143" i="4"/>
  <c r="C83" i="3"/>
  <c r="E48" i="5"/>
  <c r="F83" i="3"/>
  <c r="F82" i="3" s="1"/>
  <c r="F92" i="3" s="1"/>
  <c r="E144" i="4"/>
  <c r="H83" i="3"/>
  <c r="H82" i="3" s="1"/>
  <c r="H92" i="3" s="1"/>
  <c r="F48" i="5" s="1"/>
  <c r="C83" i="2"/>
  <c r="I83" i="3"/>
  <c r="I82" i="3" s="1"/>
  <c r="I92" i="3" s="1"/>
  <c r="G48" i="5" s="1"/>
  <c r="D90" i="3"/>
  <c r="J90" i="3" s="1"/>
  <c r="D85" i="3"/>
  <c r="J85" i="3" s="1"/>
  <c r="E47" i="5"/>
  <c r="G95" i="3"/>
  <c r="C91" i="3" l="1"/>
  <c r="L72" i="6"/>
  <c r="L73" i="6" s="1"/>
  <c r="N61" i="6"/>
  <c r="M72" i="6"/>
  <c r="B143" i="4"/>
  <c r="C82" i="3"/>
  <c r="D82" i="3" s="1"/>
  <c r="J82" i="3" s="1"/>
  <c r="I91" i="3"/>
  <c r="G47" i="5" s="1"/>
  <c r="F144" i="4"/>
  <c r="F148" i="4" s="1"/>
  <c r="F159" i="4" s="1"/>
  <c r="F161" i="4" s="1"/>
  <c r="H91" i="3"/>
  <c r="F47" i="5" s="1"/>
  <c r="G144" i="4"/>
  <c r="G148" i="4" s="1"/>
  <c r="G159" i="4" s="1"/>
  <c r="G161" i="4" s="1"/>
  <c r="E148" i="4"/>
  <c r="E159" i="4" s="1"/>
  <c r="E161" i="4" s="1"/>
  <c r="D83" i="3"/>
  <c r="J83" i="3" s="1"/>
  <c r="F11" i="7"/>
  <c r="F15" i="7" s="1"/>
  <c r="F16" i="7" s="1"/>
  <c r="G96" i="3"/>
  <c r="D92" i="3"/>
  <c r="D48" i="5"/>
  <c r="B48" i="5" s="1"/>
  <c r="D144" i="4"/>
  <c r="F91" i="3"/>
  <c r="M73" i="6" l="1"/>
  <c r="O61" i="6"/>
  <c r="N72" i="6"/>
  <c r="N73" i="6" s="1"/>
  <c r="I95" i="3"/>
  <c r="I96" i="3" s="1"/>
  <c r="H95" i="3"/>
  <c r="G11" i="7" s="1"/>
  <c r="G15" i="7" s="1"/>
  <c r="G16" i="7" s="1"/>
  <c r="B144" i="4"/>
  <c r="B148" i="4" s="1"/>
  <c r="B159" i="4" s="1"/>
  <c r="B161" i="4" s="1"/>
  <c r="D148" i="4"/>
  <c r="D159" i="4" s="1"/>
  <c r="D161" i="4" s="1"/>
  <c r="D163" i="4" s="1"/>
  <c r="E162" i="4" s="1"/>
  <c r="E163" i="4" s="1"/>
  <c r="F162" i="4" s="1"/>
  <c r="F163" i="4" s="1"/>
  <c r="G162" i="4" s="1"/>
  <c r="G163" i="4" s="1"/>
  <c r="H162" i="4" s="1"/>
  <c r="H163" i="4" s="1"/>
  <c r="I162" i="4" s="1"/>
  <c r="I163" i="4" s="1"/>
  <c r="J162" i="4" s="1"/>
  <c r="J163" i="4" s="1"/>
  <c r="K162" i="4" s="1"/>
  <c r="K163" i="4" s="1"/>
  <c r="L162" i="4" s="1"/>
  <c r="L163" i="4" s="1"/>
  <c r="M162" i="4" s="1"/>
  <c r="M163" i="4" s="1"/>
  <c r="N162" i="4" s="1"/>
  <c r="N163" i="4" s="1"/>
  <c r="O162" i="4" s="1"/>
  <c r="O163" i="4" s="1"/>
  <c r="P162" i="4" s="1"/>
  <c r="P163" i="4" s="1"/>
  <c r="Q162" i="4" s="1"/>
  <c r="Q163" i="4" s="1"/>
  <c r="D91" i="3"/>
  <c r="J91" i="3" s="1"/>
  <c r="F95" i="3"/>
  <c r="D47" i="5"/>
  <c r="B47" i="5" s="1"/>
  <c r="P71" i="6" l="1"/>
  <c r="H11" i="7"/>
  <c r="H15" i="7" s="1"/>
  <c r="H16" i="7" s="1"/>
  <c r="H96" i="3"/>
  <c r="F96" i="3"/>
  <c r="E11" i="7"/>
  <c r="D95" i="3"/>
  <c r="D96" i="3" s="1"/>
  <c r="O72" i="6" l="1"/>
  <c r="O73" i="6" s="1"/>
  <c r="P70" i="6"/>
  <c r="P72" i="6" s="1"/>
  <c r="P73" i="6" s="1"/>
  <c r="E15" i="7"/>
  <c r="E16" i="7" s="1"/>
  <c r="E17" i="7" s="1"/>
  <c r="C11" i="7"/>
  <c r="C15" i="7" s="1"/>
  <c r="C16" i="7" s="1"/>
  <c r="F17" i="7" l="1"/>
  <c r="G17" i="7" s="1"/>
  <c r="H17" i="7" s="1"/>
  <c r="I17" i="7" s="1"/>
  <c r="J17" i="7" s="1"/>
  <c r="K17" i="7" s="1"/>
  <c r="L17" i="7" s="1"/>
  <c r="M17" i="7" s="1"/>
  <c r="N17" i="7" s="1"/>
  <c r="O17" i="7" s="1"/>
  <c r="P17" i="7" s="1"/>
  <c r="Q17" i="7" s="1"/>
  <c r="R17" i="7" s="1"/>
  <c r="E19" i="7" l="1"/>
  <c r="F37" i="15"/>
  <c r="F43" i="15" s="1"/>
  <c r="F48" i="15" s="1"/>
  <c r="F49" i="15"/>
  <c r="G37" i="15"/>
  <c r="G43" i="15" s="1"/>
  <c r="G48" i="15" s="1"/>
  <c r="G49" i="15"/>
</calcChain>
</file>

<file path=xl/sharedStrings.xml><?xml version="1.0" encoding="utf-8"?>
<sst xmlns="http://schemas.openxmlformats.org/spreadsheetml/2006/main" count="1125" uniqueCount="505">
  <si>
    <t>BENEFICIARI: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</si>
  <si>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</si>
  <si>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</si>
  <si>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</si>
  <si>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</si>
  <si>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</si>
  <si>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</si>
  <si>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</si>
  <si>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</si>
  <si>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</si>
  <si>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</si>
  <si>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</si>
  <si>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</si>
  <si>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</si>
  <si>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</si>
  <si>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</si>
  <si>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</si>
  <si>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</si>
  <si>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</si>
  <si>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</si>
  <si>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</si>
  <si>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</si>
  <si>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</si>
  <si>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</si>
  <si>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</si>
  <si>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</si>
  <si>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</si>
  <si>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</si>
  <si>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</si>
  <si>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</si>
  <si>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</si>
  <si>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</si>
  <si>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</si>
  <si>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</si>
  <si>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</si>
  <si>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</si>
  <si>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</si>
  <si>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</si>
  <si>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</si>
  <si>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</si>
  <si>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</si>
  <si>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</si>
  <si>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</si>
  <si>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</si>
  <si>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</si>
  <si>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</si>
  <si>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</si>
  <si>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</si>
  <si>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</si>
  <si>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</si>
  <si>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</si>
  <si>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</si>
  <si>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</si>
  <si>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</si>
  <si>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</si>
  <si>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</si>
  <si>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</si>
  <si>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</si>
  <si>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</si>
  <si>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</si>
  <si>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</si>
  <si>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</si>
  <si>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</si>
  <si>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</si>
  <si>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</si>
  <si>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</si>
  <si>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</si>
  <si>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</si>
  <si>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</si>
  <si>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</si>
  <si>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</si>
  <si>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</si>
  <si>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</si>
  <si>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</si>
  <si>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6.1</t>
  </si>
  <si>
    <t>TOTAL CAPITOL 6</t>
  </si>
  <si>
    <t>6</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</si>
  <si>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</si>
  <si>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</si>
  <si>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</si>
  <si>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</si>
  <si>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</si>
  <si>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</si>
  <si>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</si>
  <si>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</si>
  <si>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</si>
  <si>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</si>
  <si>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</si>
  <si>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</si>
  <si>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</si>
  <si>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</si>
  <si>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</si>
  <si>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</si>
  <si>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</si>
  <si>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</si>
  <si>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</si>
  <si>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</si>
  <si>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</si>
  <si>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</si>
  <si>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</si>
  <si>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</si>
  <si>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</si>
  <si>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</si>
  <si>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</si>
  <si>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</si>
  <si>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</si>
  <si>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</si>
  <si>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</si>
  <si>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</si>
  <si>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</si>
  <si>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</si>
  <si>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</si>
  <si>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</si>
  <si>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</si>
  <si>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</si>
  <si>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</si>
  <si>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</si>
  <si>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</si>
  <si>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</si>
  <si>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</si>
  <si>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</si>
  <si>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</si>
  <si>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</si>
  <si>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</si>
  <si>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</si>
  <si>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</si>
  <si>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</si>
  <si>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</si>
  <si>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</si>
  <si>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</si>
  <si>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</si>
  <si>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</si>
  <si>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</si>
  <si>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</si>
  <si>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</si>
  <si>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</si>
  <si>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</si>
  <si>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</si>
  <si>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</si>
  <si>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</si>
  <si>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</si>
  <si>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</si>
  <si>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</si>
  <si>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</si>
  <si>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</si>
  <si>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</si>
  <si>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</si>
  <si>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</si>
  <si>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</si>
  <si>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</si>
  <si>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</si>
  <si>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</si>
  <si>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</si>
  <si>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</si>
  <si>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</si>
  <si>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</si>
  <si>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</si>
  <si>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</si>
  <si>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</si>
  <si>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</si>
  <si>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</si>
  <si>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</si>
  <si>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</si>
  <si>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</si>
  <si>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</si>
  <si>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</si>
  <si>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</si>
  <si>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</si>
  <si>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</si>
  <si>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</si>
  <si>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</si>
  <si>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</si>
  <si>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</si>
  <si>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</si>
  <si>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</si>
  <si>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</si>
  <si>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</si>
  <si>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</si>
  <si>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</si>
  <si>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</si>
  <si>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</si>
  <si>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</si>
  <si>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</si>
  <si>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</si>
  <si>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</si>
  <si>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</si>
  <si>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</si>
  <si>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</si>
  <si>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</si>
  <si>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</si>
  <si>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</si>
  <si>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</si>
  <si>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</si>
  <si>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</si>
  <si>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</si>
  <si>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</si>
  <si>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</si>
  <si>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</si>
  <si>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</si>
  <si>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</si>
  <si>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</si>
  <si>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</si>
  <si>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</si>
  <si>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</si>
  <si>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</si>
  <si>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</si>
  <si>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</si>
  <si>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</si>
  <si>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</si>
  <si>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</si>
  <si>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</si>
  <si>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</si>
  <si>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</si>
  <si>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</si>
  <si>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</si>
  <si>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</si>
  <si>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</si>
  <si>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</si>
  <si>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</si>
  <si>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</si>
  <si>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</si>
  <si>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</si>
  <si>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</si>
  <si>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</si>
  <si>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</si>
  <si>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</si>
  <si>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</si>
  <si>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</si>
  <si>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</si>
  <si>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</si>
  <si>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</si>
  <si>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</si>
  <si>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</si>
  <si>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</si>
  <si>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</si>
  <si>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</si>
  <si>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</si>
  <si>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</si>
  <si>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</si>
  <si>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</si>
  <si>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</si>
  <si>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</si>
  <si>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</si>
  <si>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</si>
  <si>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</si>
  <si>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</si>
  <si>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</si>
  <si>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</si>
  <si>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</si>
  <si>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</si>
  <si>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</si>
  <si>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</si>
  <si>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</si>
  <si>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</si>
  <si>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</si>
  <si>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</si>
  <si>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</si>
  <si>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</si>
  <si>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</si>
  <si>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</si>
  <si>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</si>
  <si>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</si>
  <si>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</si>
  <si>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</si>
  <si>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</si>
  <si>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</si>
  <si>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</si>
  <si>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</si>
  <si>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</si>
  <si>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</si>
  <si>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</si>
  <si>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</si>
  <si>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</si>
  <si>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</si>
  <si>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</si>
  <si>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</si>
  <si>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</si>
  <si>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</si>
  <si>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</si>
  <si>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</si>
  <si>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</si>
  <si>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</si>
  <si>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</si>
  <si>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</si>
  <si>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</si>
  <si>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</si>
  <si>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</si>
  <si>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</si>
  <si>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</si>
  <si>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</si>
  <si>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</si>
  <si>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</si>
  <si>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</si>
  <si>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</si>
  <si>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</si>
  <si>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</si>
  <si>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</si>
  <si>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</si>
  <si>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</si>
  <si>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</si>
  <si>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</si>
  <si>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</si>
  <si>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IMPLEMENTARE SI OPERARE</t>
  </si>
  <si>
    <t>4. Model de proiecții financiare beneficiar</t>
  </si>
  <si>
    <t>6. Determinarea sustenabilitatii financiare a proiectului</t>
  </si>
  <si>
    <t>3.c FLUXURI DE NUMERAR DIN ACTIVITATILE DE INVESTITIE SI FINANTARE</t>
  </si>
  <si>
    <t>  SURSE DE FINANŢARE A PROIECTULUI</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</si>
  <si>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</si>
  <si>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</si>
  <si>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</si>
  <si>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</si>
  <si>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</si>
  <si>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</si>
  <si>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</si>
  <si>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</si>
  <si>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</si>
  <si>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</si>
  <si>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</si>
  <si>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</si>
  <si>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</si>
  <si>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</si>
  <si>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</si>
  <si>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</si>
  <si>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</si>
  <si>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</si>
  <si>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</si>
  <si>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</si>
  <si>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</si>
  <si>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</si>
  <si>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</si>
  <si>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</si>
  <si>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</si>
  <si>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</si>
  <si>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</si>
  <si>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</si>
  <si>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</si>
  <si>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</si>
  <si>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</si>
  <si>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</si>
  <si>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</si>
  <si>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</si>
  <si>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</si>
  <si>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</si>
  <si>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</si>
  <si>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</si>
  <si>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</si>
  <si>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</si>
  <si>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</si>
  <si>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</si>
  <si>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</si>
  <si>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6.2</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</si>
  <si>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</si>
  <si>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</si>
  <si>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</si>
  <si>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</si>
  <si>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</si>
  <si>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</si>
  <si>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</si>
  <si>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</si>
  <si>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</si>
  <si>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</si>
  <si>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</si>
  <si>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</si>
  <si>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</si>
  <si>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</si>
  <si>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</si>
  <si>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</si>
  <si>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</si>
  <si>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</si>
  <si>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</si>
  <si>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</si>
  <si>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</si>
  <si>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</si>
  <si>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</si>
  <si>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</si>
  <si>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</si>
  <si>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</si>
  <si>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</si>
  <si>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</si>
  <si>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</si>
  <si>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</si>
  <si>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</si>
  <si>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</si>
  <si>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</si>
  <si>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</si>
  <si>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</si>
  <si>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</si>
  <si>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</si>
  <si>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</si>
  <si>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</si>
  <si>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</si>
  <si>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</si>
  <si>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</si>
  <si>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</si>
  <si>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</si>
  <si>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</si>
  <si>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</si>
  <si>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</si>
  <si>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</si>
  <si>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</si>
  <si>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</si>
  <si>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</si>
  <si>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</si>
  <si>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</si>
  <si>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</si>
  <si>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</si>
  <si>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</si>
  <si>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</si>
  <si>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</si>
  <si>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</si>
  <si>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</si>
  <si>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</si>
  <si>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</si>
  <si>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</si>
  <si>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</si>
  <si>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</si>
  <si>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</si>
  <si>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</si>
  <si>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</si>
  <si>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</si>
  <si>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</si>
  <si>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</si>
  <si>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</si>
  <si>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</si>
  <si>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t>Diferente</t>
  </si>
  <si>
    <t>max 2%</t>
  </si>
  <si>
    <t xml:space="preserve">PROGRAMUL REGIONAL SUD EST 2021-2027
Obiectiv de politică 5:  O Europă mai aproape de cetățeni prin promovarea dezvoltării sustenabile și integratea tuturor tipuri de teritorii și a inițiativelor locale
Prioritatea 6 „O regiune atractivă”
Actiunea 6.1 Dezvoltare integrată (DUI) în zonele urbane prin regenerare urbană, conservarea patrimoniului și dezvoltare a turismului
Obiectiv Specific 5.1 - Promovarea dezvoltării integrate și incluzive în domeniul social, economic și al mediului, precum și a culturii, a patrimoniului natural, a turismului durabil și a securității în zonele urbane
</t>
  </si>
  <si>
    <t>indirecta</t>
  </si>
  <si>
    <t>Sursa: Regulamentul CE 480/2014 - art. 18</t>
  </si>
  <si>
    <t>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</si>
  <si>
    <t>Veniturile incrementale actualizate</t>
  </si>
  <si>
    <t>Cheltuielile incrementale actualizate</t>
  </si>
  <si>
    <t>PROFITUL ACTUALIZAT</t>
  </si>
  <si>
    <t>CRESTERE ANUALA</t>
  </si>
  <si>
    <t>Venituri din activitatea A proiectului</t>
  </si>
  <si>
    <t>Venituri din activitatea B proiectului</t>
  </si>
  <si>
    <t>Venituri din activitatea C proiectului</t>
  </si>
  <si>
    <t>CALCULUL VENITULUI NET ACTUALIZAT AL PROIECTULUI</t>
  </si>
  <si>
    <t>Directa</t>
  </si>
  <si>
    <t>ACTIVITATI DIRECTE</t>
  </si>
  <si>
    <t>TOTAL ACTIVITATI DIRECTE</t>
  </si>
  <si>
    <t>valoare eligibila</t>
  </si>
  <si>
    <t>Valoare neeligibila</t>
  </si>
  <si>
    <t xml:space="preserve">DEVIZ ACTIVITATI TIP A </t>
  </si>
  <si>
    <t xml:space="preserve">DEVIZ ACTIVITATI TIP C </t>
  </si>
  <si>
    <t>DEVIZ ACTIVITATI TIP B</t>
  </si>
  <si>
    <t>%</t>
  </si>
  <si>
    <t>Tip Cheltuiala</t>
  </si>
  <si>
    <t>Cuantumu cheltuieli eligibile</t>
  </si>
  <si>
    <t>max 10% din val total eligibila a proiectului</t>
  </si>
  <si>
    <t>cheltuielile directe reprezinta max 5% din valoarea eligibila a capitolului 4</t>
  </si>
  <si>
    <t>max 10% din val eligib a cheltuielilor cuprinse la cap 1, 2 și 4.</t>
  </si>
  <si>
    <t xml:space="preserve"> ==&gt; se introduc datele aferente devizului general. Se vor completa si devizele pe activitati ( A, B,C) si aferente actiunilor conexe ( conexe 1,conexe 2)</t>
  </si>
  <si>
    <t>Anexa nr  13   Model - Macheta privind analiza şi previziunea financiară Regenerare urbana</t>
  </si>
  <si>
    <t>NA</t>
  </si>
  <si>
    <t>3.8.3</t>
  </si>
  <si>
    <t>Coordonator în materie de securitate şi sănătate - conform Hotărârii Guvernului nr. 300/2006, cu modificările şi completările ulterioare</t>
  </si>
  <si>
    <t>N/A</t>
  </si>
  <si>
    <t>Valoarea se include doar in capitolul 9 Cheltuieli indirecte</t>
  </si>
  <si>
    <t>TOTAL ACTIVITATI AUXILIARE INVESTITIE DE BAZA</t>
  </si>
  <si>
    <t>ACTIVITATI AUXILIARE INVESTITIE DE BAZA</t>
  </si>
  <si>
    <t>7</t>
  </si>
  <si>
    <t xml:space="preserve">CAPITOLUL 7 Cheltuieli aferente marjei de buget şi pentru constituirea rezervei de implementare pentru ajustarea de preţ
</t>
  </si>
  <si>
    <t>7.1</t>
  </si>
  <si>
    <t>7.2</t>
  </si>
  <si>
    <t>Cheltuieli pentru constituirea rezervei de implementare pentru ajustarea de preţ</t>
  </si>
  <si>
    <t>Cheltuiala neeligibila</t>
  </si>
  <si>
    <t>Cheltuieli aferente activităților de promovarea dezvoltării economice, integrarea și inovarea socială în conexiune cu  infrastructura care face obiectul cererii de finanțare</t>
  </si>
  <si>
    <t>Cheltuieli aferente activitatilor de creștere a capacității administrative (inclusiv de cooperare internationala)</t>
  </si>
  <si>
    <t>TOTAL CAPITOL 8</t>
  </si>
  <si>
    <t>CAPITOLUL 8 Alte cheltuieli pentru implementarea proiectului</t>
  </si>
  <si>
    <t>9</t>
  </si>
  <si>
    <t>CAPITOLUL 9 Cheltuieli indirecte</t>
  </si>
  <si>
    <t>9.1</t>
  </si>
  <si>
    <t>TOTAL CAPITOL 9</t>
  </si>
  <si>
    <t>Organizarea procedurilor de achiziție, Consultanţă, Cheltuieli pentru informare şi publicitate, Cheltuieli cu salarii/sporuri/majorări salariale, impozitele şi contribuţiile aferente, cu personalul responsabil de operarea/administrarea proiectului, Cheltuieli administrative</t>
  </si>
  <si>
    <t>maxim 5 % din valoarea cheltuielilor eligibile cuprinse la capitolelor 1, 2 și 4 din bugetul proiectului</t>
  </si>
  <si>
    <t>Indirecte</t>
  </si>
  <si>
    <t>Max 5% din cheltuielile directe eligibile</t>
  </si>
  <si>
    <t>Comisioane, cote, taxe ( cheltuieli eligibile sunt cele aferente liniilor 5.2.2, 5.2.3, 5.2.4 si 5.2.5 din Devizul general, Cheltuielile aferente liniei 5.2.1 din devizul general este cheltuiala neeligibila)</t>
  </si>
  <si>
    <t>− Cheltuieli cu reabilitarea/modernizarea străzilor urbane,                                      Cheltuieli cu modernizarea străzilor la principalele obiective turistice; 
− Cheltuieli cu relocarea și modernizarea reţelelor de utilități publice (apă, canalizare, electricitate, telefonie) care sunt amplasate în corpul terenului obiect al investiției;
− Cheltuieli cu construirea/extinderea sistemelor de supraveghere video prin instalare de sisteme de supraveghere video a spațiilor amenajate prin proiect și dotarea dispeceratelor aferente, cu respectarea prevederilor legale în vigoare;
− Cheltuieli cu construirea/modernizare/extinderea sistemului de iluminat public în zona supusă intervenţiei prin proiect;
− Cheltuieli cu instalare Wi-Fi în spațiile publice.</t>
  </si>
  <si>
    <t xml:space="preserve">max 10% din valoarea eligibilă a cheltuielilor aferente cap.1, cap.2, cap.4 (punctele 4.1 – 4.6) și cap. 5 (punctul 5.1.1) din bugetul cererii de finanțare. </t>
  </si>
  <si>
    <t>Cheltuiala neeligibila se va evidentia (daca este cazul) doar in coloanele de cheltuieli neeligibile in Bugetul proiectului</t>
  </si>
  <si>
    <t>CAPITOLUL 7 Cheltuieli aferente marjei de buget şi pentru constituirea rezervei de implementare pentru ajustarea de preţ</t>
  </si>
  <si>
    <t>Total capitol 7</t>
  </si>
  <si>
    <t>diferenta va fi egala sumele incluse in capitolele 8 si 9 din Bugetul proiectului</t>
  </si>
  <si>
    <t>DEVIZ AUXILIARE 2</t>
  </si>
  <si>
    <t>DEVIZ AUXILIARE 1</t>
  </si>
  <si>
    <t>TOTAL CAPITOL 7</t>
  </si>
  <si>
    <t>2. DEVIZ GENERAL</t>
  </si>
  <si>
    <t>3. Costuri investitionale si acoperirea (finantarea) acestora</t>
  </si>
  <si>
    <t>4. Model de proiecții financiare - venituri si cheltuieli din activitatea corespunzătoare proiectului de investiții</t>
  </si>
  <si>
    <t>5. Proiectii financiare  marginale (aferente proiectului de investitie)</t>
  </si>
  <si>
    <t>6. Determinarea indicatorilor de performanta financiara a proiectului</t>
  </si>
  <si>
    <t>4.a. PROIECTII FINANCIARE FARA INVESTITIE</t>
  </si>
  <si>
    <t>4.b. PROIECTII FINANCIARE CU INVESTITIE</t>
  </si>
  <si>
    <t xml:space="preserve">CAPITOLUL 4 Cheltuieli pentru investiţia de bază </t>
  </si>
  <si>
    <t xml:space="preserve">maxim 10% din cheltuielile eligibile din (1.2 + 1.3 + 1.4 + 2 + 3.1 + 3.2 + 3.3 + 3.5+ 3.8 + 4 + 5.1.1); </t>
  </si>
  <si>
    <t>Apel PRSE/6.1/1.1/2024, Apel PRSE/6.1/1.2/2024, Apel PRSE/6.1/1.3/2024</t>
  </si>
  <si>
    <t>Anexa 13a- Macheta privind analiza si previziunile  financiare -Regenerare Urbana</t>
  </si>
  <si>
    <t>a)	Unitate administrativ-teritorială Judet/Municipiu reședință de județ/Municipiu, definită conform OUG nr. 57/2019 privind Codul Administrativ, cu modificările şi completările ulterioare  și  a Legii administraţiei publice locale nr. 215/2001, cu modificările şi completările ulterioare si parteneriate ale acestora;
b)	Parteneriate încheiate între UAT Municipiu reședință de județ/ Municipiu, în calitate de lider de parteneriat şi UAT Oraș/Comuna din componenţa Zonelor Urbane Funcţionale aferente municipiilor/municipiilor reşedinţă de judeţ, limitrofe acestora, în calitate de parteneri, definite conform OUG nr. 57/2019 privind Codul administrativ, cu modificările şi completările ulterioare;
c)	Asociaţiile de Dezvoltare Intercomunitară (ADI) astfel cum sunt definite la art. 5 lit. i) din Ordonanţa de urgenţă a Guvernului nr. 57/2019 privind Codul administrativ, cu modificările şi completările ulterioare, care au în componenţă cel puţin o unitate administrativ-teritorială urbană municipiu reședință de județ/municipiu; 
d)	Zonele metropolitane constituite conform Legii nr. 246/2022 privind zonele metropolitane, precum şi pentru modificarea şi completarea unor acte normative, cu modificările ulterioare; 
e)	Parteneriate între unităţile administrativ-teritoriale prevăzute la lit. a) şi alte entităţi publice in baza Acordului de Parteneriat încheiat conform prevederilor capitolului VIII - Proiecte implementate în parteneriat din Ordonanţa de urgenţă a Guvernului nr. 133/2021 privind gestionarea financiară a fondurilor europene pentru perioada de programare 2021-2027 alocate României din Fondul european de dezvoltare regională, Fondul de coeziune, Fondul social european Plus, Fondul pentru o tranziţie justă.
f)	Unitățile de cult sau parteneriate ale acestora cu Unitatile Administrativ-Teritoriale judet/municipiu reședință de județ/municipiu pentru actiunea care vizeaza Conservarea, protecția, restaurarea și valorificarea durabilă a patrimoniului cultural și istoric din zone urbane.
g)	Parteneriate încheiate între UAT Judet/Municipiu reședință de județ/ Municipiu, în calitate de lider de parteneriat şi asociaţii şi fundaţii constituite în conformitate cu prevederile Ordonanţei Guvernului nr. 26/2000 cu privire la asociaţii şi fundaţii, cu modificările şi completările ulterioare - exclusiv pentru derularea activităților încadrate în categoriile E și F.
h)	Parteneriate încheiate între UAT Judet/Municipiu reședință de județ/ Municipiu, în calitate de lider de parteneriat şi Organizațiile de Management al Destinațiilor Turistice.</t>
  </si>
  <si>
    <t>Cheltuieli aferente marjei de buget % din (1.2 + 1.3 + 1.4 + 2 + 3.1 + 3.2 + 3.3 + 3.5 + 3.8 + 4 + 5.1.1)</t>
  </si>
  <si>
    <t>Cheltuieli aferente marjei de buget % din (1.2 + 1.3 + 1.4 + 2 + 3.1 + 3.2 + 3.3 + 3.5+ 3.8 + 4 + 5.1.1)</t>
  </si>
  <si>
    <t>% de TVA se va utiliza/actualiza conform prevederilor legale si in functie de cota de TVA aplicabila categoriei de cheltuiala.</t>
  </si>
  <si>
    <t>conform sectiunii 5.2.2 din ghid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</si>
</sst>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RON&quot;;[Red]\-#,##0.00\ &quot;RON&quot;"/>
    <numFmt numFmtId="165" formatCode="#,##0.000"/>
    <numFmt numFmtId="166" formatCode="#,##0.00_ ;[Red]\-#,##0.00\ "/>
  </numFmts>
  <fonts count="108"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sz val="11"/>
      <color theme="1"/>
      <name val="Times New Roman"/>
      <family val="1"/>
    </font>
    <font>
      <sz val="12"/>
      <color theme="1"/>
      <name val="Times New Roman"/>
      <family val="1"/>
    </font>
    <font>
      <b/>
      <sz val="12"/>
      <color theme="1"/>
      <name val="Times New Roman"/>
      <family val="1"/>
    </font>
    <font>
      <sz val="10"/>
      <name val="Times New Roman"/>
      <family val="1"/>
    </font>
    <font>
      <i/>
      <sz val="10"/>
      <color theme="1"/>
      <name val="Times New Roman"/>
      <family val="1"/>
    </font>
    <font>
      <b/>
      <sz val="10"/>
      <name val="Times New Roman"/>
      <family val="1"/>
    </font>
    <font>
      <sz val="10"/>
      <color theme="1"/>
      <name val="Times New Roman"/>
      <family val="1"/>
      <charset val="238"/>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rebuchet MS"/>
      <family val="2"/>
    </font>
    <font>
      <sz val="9"/>
      <name val="Times New Roman"/>
      <family val="1"/>
      <charset val="238"/>
    </font>
    <font>
      <b/>
      <sz val="9"/>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u/>
      <sz val="11"/>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b/>
      <u/>
      <sz val="16"/>
      <name val="Times New Roman"/>
      <family val="1"/>
    </font>
    <font>
      <sz val="11"/>
      <name val="Calibri"/>
      <family val="2"/>
      <scheme val="minor"/>
    </font>
    <font>
      <b/>
      <sz val="9"/>
      <name val="Times New Roman"/>
      <family val="1"/>
    </font>
    <font>
      <sz val="9"/>
      <name val="Times New Roman"/>
      <family val="1"/>
    </font>
    <font>
      <b/>
      <i/>
      <sz val="11"/>
      <name val="Times New Roman"/>
      <family val="1"/>
    </font>
    <font>
      <b/>
      <u/>
      <sz val="9"/>
      <color rgb="FF0070C0"/>
      <name val="Times New Roman"/>
      <family val="1"/>
    </font>
    <font>
      <b/>
      <u/>
      <sz val="9"/>
      <name val="Times New Roman"/>
      <family val="1"/>
    </font>
    <font>
      <sz val="9"/>
      <color theme="1"/>
      <name val="Calibri"/>
      <family val="2"/>
      <charset val="238"/>
      <scheme val="minor"/>
    </font>
    <font>
      <b/>
      <i/>
      <sz val="9"/>
      <color rgb="FF0070C0"/>
      <name val="Calibri"/>
      <family val="2"/>
      <charset val="238"/>
      <scheme val="minor"/>
    </font>
    <font>
      <b/>
      <sz val="9"/>
      <color theme="1"/>
      <name val="Calibri"/>
      <family val="2"/>
      <charset val="238"/>
      <scheme val="minor"/>
    </font>
    <font>
      <sz val="9"/>
      <name val="Symbol"/>
      <family val="1"/>
      <charset val="2"/>
    </font>
    <font>
      <b/>
      <sz val="9"/>
      <color rgb="FF0070C0"/>
      <name val="Times New Roman"/>
      <family val="1"/>
    </font>
    <font>
      <i/>
      <sz val="9"/>
      <color theme="1"/>
      <name val="Times New Roman"/>
      <family val="1"/>
    </font>
    <font>
      <sz val="9"/>
      <color rgb="FFFF0000"/>
      <name val="Times New Roman"/>
      <family val="1"/>
    </font>
    <font>
      <b/>
      <sz val="9"/>
      <color theme="1"/>
      <name val="Calibri"/>
      <family val="2"/>
      <scheme val="minor"/>
    </font>
    <font>
      <b/>
      <u/>
      <sz val="14"/>
      <color rgb="FF0070C0"/>
      <name val="Times New Roman"/>
      <family val="1"/>
    </font>
    <font>
      <sz val="14"/>
      <color theme="1"/>
      <name val="Calibri"/>
      <family val="2"/>
      <scheme val="minor"/>
    </font>
    <font>
      <b/>
      <u/>
      <sz val="14"/>
      <name val="Times New Roman"/>
      <family val="1"/>
    </font>
    <font>
      <sz val="14"/>
      <name val="Calibri"/>
      <family val="2"/>
      <scheme val="minor"/>
    </font>
    <font>
      <sz val="9"/>
      <color theme="1"/>
      <name val="Calibri"/>
      <family val="2"/>
      <scheme val="minor"/>
    </font>
    <font>
      <i/>
      <sz val="9"/>
      <name val="Times New Roman"/>
      <family val="1"/>
      <charset val="238"/>
    </font>
    <font>
      <b/>
      <i/>
      <sz val="9"/>
      <name val="Times New Roman"/>
      <family val="1"/>
      <charset val="238"/>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rgb="FFFFC000"/>
        <bgColor indexed="64"/>
      </patternFill>
    </fill>
    <fill>
      <patternFill patternType="solid">
        <fgColor theme="9"/>
        <bgColor indexed="64"/>
      </patternFill>
    </fill>
    <fill>
      <patternFill patternType="solid">
        <fgColor theme="7" tint="0.79998168889431442"/>
        <bgColor indexed="64"/>
      </patternFill>
    </fill>
    <fill>
      <patternFill patternType="solid">
        <fgColor theme="2" tint="-9.9978637043366805E-2"/>
        <bgColor indexed="64"/>
      </patternFill>
    </fill>
  </fills>
  <borders count="47">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dashed">
        <color auto="1"/>
      </left>
      <right/>
      <top style="dashed">
        <color auto="1"/>
      </top>
      <bottom style="dashed">
        <color auto="1"/>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7" fillId="0" borderId="0"/>
    <xf numFmtId="0" fontId="17" fillId="0" borderId="0"/>
    <xf numFmtId="0" fontId="83" fillId="7" borderId="0" applyNumberFormat="0" applyBorder="0" applyAlignment="0" applyProtection="0"/>
    <xf numFmtId="0" fontId="84" fillId="8" borderId="0" applyNumberFormat="0" applyBorder="0" applyAlignment="0" applyProtection="0"/>
  </cellStyleXfs>
  <cellXfs count="585">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11"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2" fillId="0" borderId="0" xfId="2" applyFont="1" applyAlignment="1" applyProtection="1">
      <alignment vertical="distributed"/>
    </xf>
    <xf numFmtId="0" fontId="7" fillId="0" borderId="2" xfId="0" applyFont="1" applyBorder="1" applyAlignment="1">
      <alignment vertical="distributed" wrapText="1"/>
    </xf>
    <xf numFmtId="0" fontId="13" fillId="0" borderId="0" xfId="2" applyFont="1" applyAlignment="1" applyProtection="1">
      <alignment vertical="distributed"/>
    </xf>
    <xf numFmtId="49" fontId="18" fillId="0" borderId="0" xfId="3" applyNumberFormat="1" applyFont="1" applyAlignment="1">
      <alignment horizontal="left" vertical="distributed"/>
    </xf>
    <xf numFmtId="0" fontId="18" fillId="0" borderId="0" xfId="3" applyFont="1" applyAlignment="1">
      <alignment vertical="distributed"/>
    </xf>
    <xf numFmtId="4" fontId="18" fillId="0" borderId="0" xfId="3" applyNumberFormat="1" applyFont="1" applyAlignment="1">
      <alignment horizontal="center" vertical="distributed"/>
    </xf>
    <xf numFmtId="4" fontId="19" fillId="0" borderId="0" xfId="3" applyNumberFormat="1" applyFont="1" applyAlignment="1">
      <alignment horizontal="center" vertical="distributed"/>
    </xf>
    <xf numFmtId="0" fontId="18" fillId="0" borderId="0" xfId="3" applyFont="1"/>
    <xf numFmtId="0" fontId="17" fillId="0" borderId="0" xfId="3"/>
    <xf numFmtId="49" fontId="20" fillId="0" borderId="4" xfId="3" applyNumberFormat="1" applyFont="1" applyBorder="1" applyAlignment="1">
      <alignment horizontal="left" vertical="distributed"/>
    </xf>
    <xf numFmtId="0" fontId="20" fillId="0" borderId="4" xfId="3" applyFont="1" applyBorder="1" applyAlignment="1">
      <alignment horizontal="center" vertical="distributed"/>
    </xf>
    <xf numFmtId="4" fontId="20" fillId="0" borderId="4" xfId="3" applyNumberFormat="1" applyFont="1" applyBorder="1" applyAlignment="1">
      <alignment horizontal="center" vertical="distributed"/>
    </xf>
    <xf numFmtId="49" fontId="22" fillId="0" borderId="4" xfId="3" applyNumberFormat="1" applyFont="1" applyBorder="1" applyAlignment="1">
      <alignment horizontal="left" vertical="distributed"/>
    </xf>
    <xf numFmtId="0" fontId="22" fillId="0" borderId="4" xfId="3" applyFont="1" applyBorder="1" applyAlignment="1">
      <alignment horizontal="center" vertical="distributed"/>
    </xf>
    <xf numFmtId="4" fontId="23" fillId="0" borderId="4" xfId="3" applyNumberFormat="1" applyFont="1" applyBorder="1" applyAlignment="1">
      <alignment horizontal="center" vertical="distributed"/>
    </xf>
    <xf numFmtId="4" fontId="22" fillId="0" borderId="4" xfId="3" applyNumberFormat="1" applyFont="1" applyBorder="1" applyAlignment="1">
      <alignment horizontal="center" vertical="distributed"/>
    </xf>
    <xf numFmtId="0" fontId="24" fillId="0" borderId="4" xfId="3" applyFont="1" applyBorder="1" applyAlignment="1">
      <alignment horizontal="center" vertical="distributed"/>
    </xf>
    <xf numFmtId="49" fontId="22" fillId="0" borderId="4" xfId="3" applyNumberFormat="1" applyFont="1" applyBorder="1" applyAlignment="1">
      <alignment horizontal="right" vertical="distributed"/>
    </xf>
    <xf numFmtId="0" fontId="22" fillId="0" borderId="4" xfId="3" applyFont="1" applyBorder="1" applyAlignment="1">
      <alignment vertical="distributed" wrapText="1"/>
    </xf>
    <xf numFmtId="4" fontId="22" fillId="2" borderId="4" xfId="3" applyNumberFormat="1" applyFont="1" applyFill="1" applyBorder="1" applyAlignment="1" applyProtection="1">
      <alignment horizontal="center" vertical="distributed"/>
      <protection locked="0"/>
    </xf>
    <xf numFmtId="0" fontId="20" fillId="0" borderId="4" xfId="3" applyFont="1" applyBorder="1" applyAlignment="1">
      <alignment vertical="distributed"/>
    </xf>
    <xf numFmtId="0" fontId="22" fillId="3" borderId="4" xfId="0" applyFont="1" applyFill="1" applyBorder="1" applyAlignment="1">
      <alignment vertical="center" wrapText="1"/>
    </xf>
    <xf numFmtId="0" fontId="22" fillId="0" borderId="4" xfId="0" applyFont="1" applyBorder="1" applyAlignment="1">
      <alignment horizontal="left" vertical="center"/>
    </xf>
    <xf numFmtId="4" fontId="22" fillId="3" borderId="4" xfId="3" applyNumberFormat="1" applyFont="1" applyFill="1" applyBorder="1" applyAlignment="1">
      <alignment horizontal="center" vertical="distributed"/>
    </xf>
    <xf numFmtId="0" fontId="22" fillId="0" borderId="4" xfId="3" applyFont="1" applyBorder="1" applyAlignment="1">
      <alignment vertical="distributed"/>
    </xf>
    <xf numFmtId="0" fontId="22" fillId="0" borderId="4" xfId="3" applyFont="1" applyBorder="1" applyAlignment="1">
      <alignment horizontal="right" vertical="distributed"/>
    </xf>
    <xf numFmtId="4" fontId="32" fillId="0" borderId="0" xfId="3" applyNumberFormat="1" applyFont="1" applyAlignment="1">
      <alignment horizontal="center" vertical="distributed"/>
    </xf>
    <xf numFmtId="4" fontId="32" fillId="0" borderId="0" xfId="3" applyNumberFormat="1" applyFont="1" applyAlignment="1">
      <alignment horizontal="center" vertical="center"/>
    </xf>
    <xf numFmtId="10" fontId="32" fillId="0" borderId="0" xfId="3" applyNumberFormat="1" applyFont="1" applyAlignment="1">
      <alignment horizontal="center" vertical="center"/>
    </xf>
    <xf numFmtId="0" fontId="0" fillId="0" borderId="0" xfId="0" applyAlignment="1">
      <alignment horizontal="right"/>
    </xf>
    <xf numFmtId="4" fontId="29" fillId="0" borderId="0" xfId="0" applyNumberFormat="1" applyFont="1" applyAlignment="1">
      <alignment horizontal="center"/>
    </xf>
    <xf numFmtId="4" fontId="29" fillId="0" borderId="0" xfId="0" applyNumberFormat="1" applyFont="1"/>
    <xf numFmtId="165" fontId="29" fillId="0" borderId="0" xfId="0" applyNumberFormat="1" applyFont="1"/>
    <xf numFmtId="4" fontId="29" fillId="0" borderId="3" xfId="0" applyNumberFormat="1" applyFont="1" applyBorder="1" applyAlignment="1">
      <alignment horizontal="center"/>
    </xf>
    <xf numFmtId="0" fontId="39" fillId="0" borderId="0" xfId="0" applyFont="1" applyAlignment="1">
      <alignment horizontal="right" vertical="center"/>
    </xf>
    <xf numFmtId="4" fontId="29" fillId="0" borderId="10" xfId="0" applyNumberFormat="1" applyFont="1" applyBorder="1" applyAlignment="1">
      <alignment horizontal="center"/>
    </xf>
    <xf numFmtId="4" fontId="31" fillId="0" borderId="10" xfId="0" applyNumberFormat="1" applyFont="1" applyBorder="1" applyAlignment="1">
      <alignment horizontal="center"/>
    </xf>
    <xf numFmtId="4" fontId="40" fillId="0" borderId="0" xfId="0" applyNumberFormat="1" applyFont="1" applyAlignment="1">
      <alignment horizontal="center" vertical="center"/>
    </xf>
    <xf numFmtId="165" fontId="19" fillId="0" borderId="0" xfId="0" applyNumberFormat="1" applyFont="1" applyAlignment="1">
      <alignment horizontal="center" vertical="center"/>
    </xf>
    <xf numFmtId="0" fontId="39" fillId="0" borderId="0" xfId="0" applyFont="1" applyAlignment="1">
      <alignment horizontal="center" vertical="center"/>
    </xf>
    <xf numFmtId="4" fontId="42" fillId="0" borderId="0" xfId="0" applyNumberFormat="1" applyFont="1" applyAlignment="1">
      <alignment horizontal="center" vertical="center"/>
    </xf>
    <xf numFmtId="165" fontId="21" fillId="0" borderId="0" xfId="0" applyNumberFormat="1" applyFont="1" applyAlignment="1">
      <alignment horizontal="center" vertical="center"/>
    </xf>
    <xf numFmtId="3" fontId="41" fillId="0" borderId="0" xfId="0" applyNumberFormat="1" applyFont="1" applyAlignment="1">
      <alignment horizontal="center" vertical="center"/>
    </xf>
    <xf numFmtId="3" fontId="29" fillId="0" borderId="4" xfId="0" applyNumberFormat="1" applyFont="1" applyBorder="1" applyAlignment="1">
      <alignment horizontal="right"/>
    </xf>
    <xf numFmtId="3" fontId="29" fillId="0" borderId="4" xfId="0" applyNumberFormat="1" applyFont="1" applyBorder="1" applyAlignment="1">
      <alignment horizontal="left"/>
    </xf>
    <xf numFmtId="4" fontId="19" fillId="0" borderId="4" xfId="0" applyNumberFormat="1" applyFont="1" applyBorder="1" applyAlignment="1">
      <alignment horizontal="center" vertical="center"/>
    </xf>
    <xf numFmtId="4" fontId="31" fillId="0" borderId="4" xfId="0" applyNumberFormat="1" applyFont="1" applyBorder="1" applyAlignment="1">
      <alignment horizontal="center"/>
    </xf>
    <xf numFmtId="4" fontId="29" fillId="2" borderId="4" xfId="0" applyNumberFormat="1" applyFont="1" applyFill="1" applyBorder="1" applyAlignment="1" applyProtection="1">
      <alignment horizontal="center"/>
      <protection locked="0"/>
    </xf>
    <xf numFmtId="3" fontId="39" fillId="0" borderId="0" xfId="0" applyNumberFormat="1" applyFont="1" applyAlignment="1">
      <alignment horizontal="center" vertical="center"/>
    </xf>
    <xf numFmtId="3" fontId="31" fillId="0" borderId="4" xfId="0" applyNumberFormat="1" applyFont="1" applyBorder="1" applyAlignment="1">
      <alignment horizontal="left"/>
    </xf>
    <xf numFmtId="4" fontId="31" fillId="0" borderId="6" xfId="0" applyNumberFormat="1" applyFont="1" applyBorder="1" applyAlignment="1">
      <alignment horizontal="center"/>
    </xf>
    <xf numFmtId="3" fontId="29" fillId="0" borderId="4" xfId="0" applyNumberFormat="1" applyFont="1" applyBorder="1" applyAlignment="1">
      <alignment horizontal="left" wrapText="1"/>
    </xf>
    <xf numFmtId="0" fontId="22" fillId="0" borderId="4" xfId="0" applyFont="1" applyBorder="1" applyAlignment="1">
      <alignment horizontal="left" vertical="center" wrapText="1"/>
    </xf>
    <xf numFmtId="0" fontId="20" fillId="0" borderId="4" xfId="0" applyFont="1" applyBorder="1" applyAlignment="1">
      <alignment horizontal="left" vertical="center"/>
    </xf>
    <xf numFmtId="4" fontId="31" fillId="0" borderId="3" xfId="0" applyNumberFormat="1" applyFont="1" applyBorder="1" applyAlignment="1">
      <alignment horizontal="center"/>
    </xf>
    <xf numFmtId="4" fontId="29" fillId="3" borderId="4" xfId="0" applyNumberFormat="1" applyFont="1" applyFill="1" applyBorder="1" applyAlignment="1">
      <alignment horizontal="center"/>
    </xf>
    <xf numFmtId="0" fontId="43" fillId="0" borderId="4" xfId="0" applyFont="1" applyBorder="1" applyAlignment="1">
      <alignment horizontal="left" vertical="center"/>
    </xf>
    <xf numFmtId="0" fontId="20" fillId="0" borderId="1" xfId="0" applyFont="1" applyBorder="1" applyAlignment="1">
      <alignment vertical="center"/>
    </xf>
    <xf numFmtId="49" fontId="22" fillId="0" borderId="4" xfId="0" applyNumberFormat="1" applyFont="1" applyBorder="1" applyAlignment="1">
      <alignment horizontal="right" vertical="center"/>
    </xf>
    <xf numFmtId="0" fontId="26" fillId="0" borderId="4" xfId="0" applyFont="1" applyBorder="1" applyAlignment="1">
      <alignment horizontal="left" vertical="center"/>
    </xf>
    <xf numFmtId="4" fontId="44" fillId="0" borderId="4" xfId="0" applyNumberFormat="1" applyFont="1" applyBorder="1" applyAlignment="1">
      <alignment horizontal="center"/>
    </xf>
    <xf numFmtId="4" fontId="41" fillId="0" borderId="0" xfId="0" applyNumberFormat="1" applyFont="1" applyAlignment="1">
      <alignment horizontal="center" vertical="center"/>
    </xf>
    <xf numFmtId="0" fontId="26" fillId="0" borderId="4" xfId="0" applyFont="1" applyBorder="1" applyAlignment="1">
      <alignment horizontal="right" vertical="center"/>
    </xf>
    <xf numFmtId="4" fontId="18" fillId="0" borderId="4" xfId="0" applyNumberFormat="1" applyFont="1" applyBorder="1" applyAlignment="1">
      <alignment horizontal="center" vertical="center"/>
    </xf>
    <xf numFmtId="3" fontId="45" fillId="0" borderId="0" xfId="0" applyNumberFormat="1" applyFont="1" applyAlignment="1">
      <alignment horizontal="center" vertical="center"/>
    </xf>
    <xf numFmtId="4" fontId="45" fillId="0" borderId="0" xfId="0" applyNumberFormat="1" applyFont="1" applyAlignment="1">
      <alignment horizontal="center" vertical="center"/>
    </xf>
    <xf numFmtId="4" fontId="18" fillId="3" borderId="4" xfId="0" applyNumberFormat="1" applyFont="1" applyFill="1" applyBorder="1" applyAlignment="1">
      <alignment horizontal="center" vertical="center"/>
    </xf>
    <xf numFmtId="0" fontId="22" fillId="0" borderId="0" xfId="0" applyFont="1" applyAlignment="1">
      <alignment horizontal="right" vertical="center"/>
    </xf>
    <xf numFmtId="0" fontId="46" fillId="0" borderId="0" xfId="0" applyFont="1" applyAlignment="1">
      <alignment horizontal="left" vertical="center"/>
    </xf>
    <xf numFmtId="4" fontId="47" fillId="0" borderId="0" xfId="0" applyNumberFormat="1" applyFont="1" applyAlignment="1">
      <alignment horizontal="center"/>
    </xf>
    <xf numFmtId="9" fontId="47" fillId="0" borderId="0" xfId="1" applyFont="1" applyFill="1" applyBorder="1" applyAlignment="1" applyProtection="1">
      <alignment horizontal="center"/>
    </xf>
    <xf numFmtId="0" fontId="22" fillId="0" borderId="0" xfId="0" applyFont="1" applyAlignment="1">
      <alignment horizontal="left" vertical="center"/>
    </xf>
    <xf numFmtId="4" fontId="31" fillId="0" borderId="0" xfId="0" applyNumberFormat="1" applyFont="1" applyAlignment="1">
      <alignment horizontal="center"/>
    </xf>
    <xf numFmtId="3" fontId="3" fillId="0" borderId="0" xfId="0" applyNumberFormat="1" applyFont="1" applyAlignment="1">
      <alignment horizontal="center"/>
    </xf>
    <xf numFmtId="3" fontId="31" fillId="0" borderId="0" xfId="0" applyNumberFormat="1" applyFont="1" applyAlignment="1">
      <alignment horizontal="center"/>
    </xf>
    <xf numFmtId="0" fontId="31" fillId="0" borderId="0" xfId="0" applyFont="1" applyAlignment="1">
      <alignment horizontal="right"/>
    </xf>
    <xf numFmtId="0" fontId="31" fillId="0" borderId="0" xfId="0" applyFont="1" applyAlignment="1">
      <alignment horizontal="left" vertical="justify" wrapText="1"/>
    </xf>
    <xf numFmtId="4" fontId="29" fillId="0" borderId="0" xfId="0" applyNumberFormat="1" applyFont="1" applyAlignment="1">
      <alignment horizontal="center" vertical="justify" wrapText="1"/>
    </xf>
    <xf numFmtId="3" fontId="19" fillId="0" borderId="0" xfId="0" applyNumberFormat="1" applyFont="1" applyAlignment="1">
      <alignment horizontal="center" vertical="center"/>
    </xf>
    <xf numFmtId="4" fontId="19" fillId="0" borderId="0" xfId="0" applyNumberFormat="1" applyFont="1" applyAlignment="1">
      <alignment horizontal="center" vertical="center"/>
    </xf>
    <xf numFmtId="4" fontId="21" fillId="0" borderId="0" xfId="0" applyNumberFormat="1" applyFont="1" applyAlignment="1">
      <alignment horizontal="center" vertical="center"/>
    </xf>
    <xf numFmtId="3" fontId="21" fillId="0" borderId="0" xfId="0" applyNumberFormat="1" applyFont="1" applyAlignment="1">
      <alignment horizontal="right" vertical="center"/>
    </xf>
    <xf numFmtId="3" fontId="31" fillId="0" borderId="0" xfId="0" applyNumberFormat="1" applyFont="1" applyAlignment="1">
      <alignment horizontal="left"/>
    </xf>
    <xf numFmtId="3" fontId="21" fillId="0" borderId="0" xfId="0" applyNumberFormat="1" applyFont="1" applyAlignment="1">
      <alignment horizontal="center" vertical="center"/>
    </xf>
    <xf numFmtId="0" fontId="29" fillId="0" borderId="0" xfId="0" applyFont="1" applyAlignment="1">
      <alignment horizontal="right"/>
    </xf>
    <xf numFmtId="0" fontId="35" fillId="0" borderId="4" xfId="0" applyFont="1" applyBorder="1" applyAlignment="1">
      <alignment horizontal="left"/>
    </xf>
    <xf numFmtId="4" fontId="48" fillId="0" borderId="4" xfId="0" applyNumberFormat="1" applyFont="1" applyBorder="1" applyAlignment="1">
      <alignment horizontal="center"/>
    </xf>
    <xf numFmtId="4" fontId="49" fillId="0" borderId="4" xfId="0" applyNumberFormat="1" applyFont="1" applyBorder="1" applyAlignment="1">
      <alignment horizontal="center"/>
    </xf>
    <xf numFmtId="4" fontId="29" fillId="0" borderId="4" xfId="0" applyNumberFormat="1" applyFont="1" applyBorder="1" applyAlignment="1">
      <alignment horizontal="center" wrapText="1"/>
    </xf>
    <xf numFmtId="4" fontId="29" fillId="0" borderId="4" xfId="0" applyNumberFormat="1" applyFont="1" applyBorder="1" applyAlignment="1">
      <alignment horizontal="center"/>
    </xf>
    <xf numFmtId="0" fontId="29" fillId="0" borderId="0" xfId="0" applyFont="1"/>
    <xf numFmtId="0" fontId="19" fillId="0" borderId="0" xfId="0" applyFont="1" applyAlignment="1">
      <alignment horizontal="right" vertical="center"/>
    </xf>
    <xf numFmtId="0" fontId="29" fillId="0" borderId="6" xfId="0" applyFont="1" applyBorder="1" applyAlignment="1">
      <alignment horizontal="left"/>
    </xf>
    <xf numFmtId="4" fontId="48" fillId="0" borderId="10" xfId="0" applyNumberFormat="1" applyFont="1" applyBorder="1" applyAlignment="1">
      <alignment horizontal="center"/>
    </xf>
    <xf numFmtId="4" fontId="49" fillId="0" borderId="10" xfId="0" applyNumberFormat="1" applyFont="1" applyBorder="1" applyAlignment="1">
      <alignment horizontal="center"/>
    </xf>
    <xf numFmtId="4" fontId="48" fillId="0" borderId="8" xfId="0" applyNumberFormat="1" applyFont="1" applyBorder="1" applyAlignment="1">
      <alignment horizontal="center"/>
    </xf>
    <xf numFmtId="0" fontId="19" fillId="0" borderId="0" xfId="0" applyFont="1" applyAlignment="1">
      <alignment horizontal="center" vertical="center"/>
    </xf>
    <xf numFmtId="0" fontId="50" fillId="0" borderId="4" xfId="0" applyFont="1" applyBorder="1" applyAlignment="1">
      <alignment horizontal="right" vertical="center"/>
    </xf>
    <xf numFmtId="0" fontId="50" fillId="0" borderId="4" xfId="0" applyFont="1" applyBorder="1" applyAlignment="1">
      <alignment horizontal="left" vertical="center"/>
    </xf>
    <xf numFmtId="4" fontId="50" fillId="0" borderId="4" xfId="0" applyNumberFormat="1" applyFont="1" applyBorder="1" applyAlignment="1">
      <alignment horizontal="center" vertical="center"/>
    </xf>
    <xf numFmtId="4" fontId="29" fillId="0" borderId="5" xfId="0" applyNumberFormat="1" applyFont="1" applyBorder="1" applyAlignment="1">
      <alignment horizontal="center"/>
    </xf>
    <xf numFmtId="4" fontId="51" fillId="0" borderId="4" xfId="0" applyNumberFormat="1" applyFont="1" applyBorder="1" applyAlignment="1">
      <alignment horizontal="center"/>
    </xf>
    <xf numFmtId="0" fontId="50" fillId="0" borderId="0" xfId="0" applyFont="1" applyAlignment="1">
      <alignment horizontal="center" vertical="center"/>
    </xf>
    <xf numFmtId="0" fontId="19" fillId="0" borderId="4" xfId="0" applyFont="1" applyBorder="1" applyAlignment="1">
      <alignment horizontal="right" vertical="center"/>
    </xf>
    <xf numFmtId="0" fontId="19" fillId="0" borderId="4" xfId="0" applyFont="1" applyBorder="1" applyAlignment="1">
      <alignment horizontal="left" vertical="center"/>
    </xf>
    <xf numFmtId="0" fontId="21" fillId="0" borderId="4" xfId="0" applyFont="1" applyBorder="1" applyAlignment="1">
      <alignment horizontal="right" vertical="center"/>
    </xf>
    <xf numFmtId="0" fontId="21" fillId="0" borderId="4" xfId="0" applyFont="1" applyBorder="1" applyAlignment="1">
      <alignment horizontal="left" vertical="center"/>
    </xf>
    <xf numFmtId="4" fontId="29" fillId="0" borderId="6" xfId="0" applyNumberFormat="1" applyFont="1" applyBorder="1" applyAlignment="1">
      <alignment horizontal="center"/>
    </xf>
    <xf numFmtId="0" fontId="21" fillId="0" borderId="0" xfId="0" applyFont="1" applyAlignment="1">
      <alignment horizontal="center" vertical="center"/>
    </xf>
    <xf numFmtId="0" fontId="41" fillId="0" borderId="0" xfId="0" applyFont="1" applyAlignment="1">
      <alignment horizontal="right" vertical="center"/>
    </xf>
    <xf numFmtId="0" fontId="41" fillId="0" borderId="0" xfId="0" applyFont="1" applyAlignment="1">
      <alignment horizontal="left" vertical="center"/>
    </xf>
    <xf numFmtId="0" fontId="41" fillId="0" borderId="0" xfId="0" applyFont="1" applyAlignment="1">
      <alignment horizontal="center" vertical="center"/>
    </xf>
    <xf numFmtId="0" fontId="29" fillId="0" borderId="4" xfId="0" applyFont="1" applyBorder="1" applyAlignment="1">
      <alignment horizontal="left"/>
    </xf>
    <xf numFmtId="0" fontId="31" fillId="0" borderId="4" xfId="0" applyFont="1" applyBorder="1" applyAlignment="1">
      <alignment horizontal="left"/>
    </xf>
    <xf numFmtId="0" fontId="29" fillId="0" borderId="0" xfId="0" applyFont="1" applyAlignment="1">
      <alignment horizontal="left"/>
    </xf>
    <xf numFmtId="0" fontId="52" fillId="0" borderId="4" xfId="0" applyFont="1" applyBorder="1" applyAlignment="1">
      <alignment horizontal="center" vertical="center" wrapText="1"/>
    </xf>
    <xf numFmtId="0" fontId="39" fillId="0" borderId="4" xfId="0" applyFont="1" applyBorder="1" applyAlignment="1">
      <alignment horizontal="center" vertical="center"/>
    </xf>
    <xf numFmtId="0" fontId="49" fillId="0" borderId="4" xfId="0" applyFont="1" applyBorder="1" applyAlignment="1">
      <alignment horizontal="center" vertical="center"/>
    </xf>
    <xf numFmtId="0" fontId="48" fillId="0" borderId="4" xfId="0" applyFont="1" applyBorder="1" applyAlignment="1">
      <alignment horizontal="center" vertical="center"/>
    </xf>
    <xf numFmtId="0" fontId="48" fillId="0" borderId="4" xfId="0" applyFont="1" applyBorder="1" applyAlignment="1">
      <alignment horizontal="center" vertical="center" wrapText="1"/>
    </xf>
    <xf numFmtId="4" fontId="39" fillId="0" borderId="4" xfId="0" applyNumberFormat="1" applyFont="1" applyBorder="1" applyAlignment="1">
      <alignment horizontal="center" vertical="center"/>
    </xf>
    <xf numFmtId="165" fontId="29" fillId="0" borderId="4" xfId="0" applyNumberFormat="1" applyFont="1" applyBorder="1" applyAlignment="1">
      <alignment horizontal="center"/>
    </xf>
    <xf numFmtId="3" fontId="29" fillId="0" borderId="4" xfId="0" applyNumberFormat="1" applyFont="1" applyBorder="1" applyAlignment="1">
      <alignment horizontal="center"/>
    </xf>
    <xf numFmtId="165" fontId="29" fillId="2" borderId="4" xfId="0" applyNumberFormat="1" applyFont="1" applyFill="1" applyBorder="1" applyAlignment="1" applyProtection="1">
      <alignment horizontal="center"/>
      <protection locked="0"/>
    </xf>
    <xf numFmtId="3" fontId="29" fillId="2" borderId="4" xfId="0" applyNumberFormat="1" applyFont="1" applyFill="1" applyBorder="1" applyAlignment="1" applyProtection="1">
      <alignment horizontal="center"/>
      <protection locked="0"/>
    </xf>
    <xf numFmtId="0" fontId="53" fillId="0" borderId="0" xfId="0" applyFont="1" applyAlignment="1">
      <alignment horizontal="left" vertical="distributed"/>
    </xf>
    <xf numFmtId="4" fontId="54"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3" fillId="0" borderId="0" xfId="0" applyNumberFormat="1" applyFont="1" applyAlignment="1">
      <alignment horizontal="center" vertical="center"/>
    </xf>
    <xf numFmtId="4" fontId="39" fillId="0" borderId="0" xfId="0" applyNumberFormat="1" applyFont="1" applyAlignment="1">
      <alignment horizontal="center" vertical="center"/>
    </xf>
    <xf numFmtId="0" fontId="28" fillId="0" borderId="1" xfId="0" applyFont="1" applyBorder="1" applyAlignment="1">
      <alignment horizontal="left" vertical="distributed"/>
    </xf>
    <xf numFmtId="4" fontId="56" fillId="0" borderId="1" xfId="0" applyNumberFormat="1" applyFont="1" applyBorder="1" applyAlignment="1">
      <alignment horizontal="center" vertical="center" wrapText="1"/>
    </xf>
    <xf numFmtId="0" fontId="29" fillId="0" borderId="4" xfId="0" applyFont="1" applyBorder="1" applyAlignment="1">
      <alignment horizontal="left" vertical="distributed"/>
    </xf>
    <xf numFmtId="0" fontId="25" fillId="0" borderId="4" xfId="0" applyFont="1" applyBorder="1" applyAlignment="1">
      <alignment horizontal="center"/>
    </xf>
    <xf numFmtId="0" fontId="31" fillId="0" borderId="4" xfId="0" applyFont="1" applyBorder="1" applyAlignment="1">
      <alignment horizontal="left" vertical="distributed"/>
    </xf>
    <xf numFmtId="4" fontId="34" fillId="0" borderId="4" xfId="0" applyNumberFormat="1" applyFont="1" applyBorder="1" applyAlignment="1">
      <alignment horizontal="center"/>
    </xf>
    <xf numFmtId="3" fontId="29" fillId="0" borderId="4" xfId="0" applyNumberFormat="1" applyFont="1" applyBorder="1" applyAlignment="1">
      <alignment horizontal="left" vertical="distributed"/>
    </xf>
    <xf numFmtId="3" fontId="54" fillId="0" borderId="4" xfId="0" applyNumberFormat="1" applyFont="1" applyBorder="1" applyAlignment="1">
      <alignment horizontal="left" vertical="distributed"/>
    </xf>
    <xf numFmtId="4" fontId="54" fillId="0" borderId="4" xfId="0" applyNumberFormat="1" applyFont="1" applyBorder="1" applyAlignment="1">
      <alignment horizontal="center"/>
    </xf>
    <xf numFmtId="4" fontId="54" fillId="2" borderId="4" xfId="0" applyNumberFormat="1" applyFont="1" applyFill="1" applyBorder="1" applyAlignment="1" applyProtection="1">
      <alignment horizontal="center"/>
      <protection locked="0"/>
    </xf>
    <xf numFmtId="4" fontId="57" fillId="0" borderId="0" xfId="0" applyNumberFormat="1" applyFont="1" applyAlignment="1">
      <alignment horizontal="center" vertical="center"/>
    </xf>
    <xf numFmtId="0" fontId="57" fillId="0" borderId="0" xfId="0" applyFont="1" applyAlignment="1">
      <alignment horizontal="center" vertical="center"/>
    </xf>
    <xf numFmtId="3" fontId="29" fillId="3" borderId="4" xfId="0" applyNumberFormat="1" applyFont="1" applyFill="1" applyBorder="1" applyAlignment="1">
      <alignment horizontal="left" vertical="distributed"/>
    </xf>
    <xf numFmtId="3" fontId="58" fillId="3" borderId="4" xfId="0" applyNumberFormat="1" applyFont="1" applyFill="1" applyBorder="1" applyAlignment="1">
      <alignment horizontal="left" vertical="distributed"/>
    </xf>
    <xf numFmtId="0" fontId="22" fillId="2" borderId="4" xfId="0" applyFont="1" applyFill="1" applyBorder="1" applyAlignment="1" applyProtection="1">
      <alignment vertical="center" wrapText="1"/>
      <protection locked="0"/>
    </xf>
    <xf numFmtId="4" fontId="19" fillId="0" borderId="0" xfId="0" applyNumberFormat="1" applyFont="1" applyAlignment="1">
      <alignment horizontal="left" vertical="distributed"/>
    </xf>
    <xf numFmtId="0" fontId="22" fillId="2" borderId="5" xfId="0" applyFont="1" applyFill="1" applyBorder="1" applyAlignment="1" applyProtection="1">
      <alignment vertical="center" wrapText="1"/>
      <protection locked="0"/>
    </xf>
    <xf numFmtId="4" fontId="22" fillId="3" borderId="0" xfId="0" applyNumberFormat="1" applyFont="1" applyFill="1" applyAlignment="1">
      <alignment vertical="center" wrapText="1"/>
    </xf>
    <xf numFmtId="0" fontId="22"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28" fillId="0" borderId="0" xfId="0" applyNumberFormat="1" applyFont="1" applyAlignment="1">
      <alignment horizontal="center" vertical="center"/>
    </xf>
    <xf numFmtId="4" fontId="59" fillId="0" borderId="0" xfId="0" applyNumberFormat="1" applyFont="1" applyAlignment="1">
      <alignment horizontal="center" vertical="center"/>
    </xf>
    <xf numFmtId="3" fontId="59" fillId="0" borderId="0" xfId="0" applyNumberFormat="1" applyFont="1" applyAlignment="1">
      <alignment horizontal="center" vertical="center"/>
    </xf>
    <xf numFmtId="3" fontId="31" fillId="3" borderId="4" xfId="0" applyNumberFormat="1" applyFont="1" applyFill="1" applyBorder="1" applyAlignment="1">
      <alignment horizontal="left" vertical="distributed"/>
    </xf>
    <xf numFmtId="3" fontId="31"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1" fillId="2" borderId="4" xfId="0" applyNumberFormat="1" applyFont="1" applyFill="1" applyBorder="1" applyAlignment="1" applyProtection="1">
      <alignment horizontal="center"/>
      <protection locked="0"/>
    </xf>
    <xf numFmtId="4" fontId="31" fillId="3" borderId="0" xfId="0" applyNumberFormat="1" applyFont="1" applyFill="1" applyAlignment="1">
      <alignment horizontal="center" vertical="center"/>
    </xf>
    <xf numFmtId="4" fontId="60" fillId="3" borderId="0" xfId="0" applyNumberFormat="1" applyFont="1" applyFill="1" applyAlignment="1">
      <alignment horizontal="center" vertical="center"/>
    </xf>
    <xf numFmtId="3" fontId="60" fillId="3" borderId="0" xfId="0" applyNumberFormat="1" applyFont="1" applyFill="1" applyAlignment="1">
      <alignment horizontal="center" vertical="center"/>
    </xf>
    <xf numFmtId="0" fontId="29" fillId="0" borderId="0" xfId="0" applyFont="1" applyAlignment="1">
      <alignment vertical="distributed"/>
    </xf>
    <xf numFmtId="4" fontId="28" fillId="0" borderId="1" xfId="0" applyNumberFormat="1" applyFont="1" applyBorder="1" applyAlignment="1">
      <alignment horizontal="center" vertical="distributed"/>
    </xf>
    <xf numFmtId="4" fontId="19" fillId="0" borderId="4" xfId="0" applyNumberFormat="1" applyFont="1" applyBorder="1" applyAlignment="1">
      <alignment horizontal="center" vertical="distributed"/>
    </xf>
    <xf numFmtId="0" fontId="48" fillId="0" borderId="0" xfId="0" applyFont="1" applyAlignment="1">
      <alignment horizontal="center" vertical="center"/>
    </xf>
    <xf numFmtId="0" fontId="61" fillId="0" borderId="0" xfId="0" applyFont="1" applyAlignment="1">
      <alignment horizontal="center" vertical="center"/>
    </xf>
    <xf numFmtId="4" fontId="62" fillId="3" borderId="0" xfId="0" applyNumberFormat="1" applyFont="1" applyFill="1" applyAlignment="1">
      <alignment vertical="center" wrapText="1"/>
    </xf>
    <xf numFmtId="0" fontId="62" fillId="3" borderId="0" xfId="0" applyFont="1" applyFill="1" applyAlignment="1">
      <alignment vertical="center" wrapText="1"/>
    </xf>
    <xf numFmtId="0" fontId="3" fillId="0" borderId="0" xfId="0" applyFont="1" applyAlignment="1">
      <alignment vertical="distributed"/>
    </xf>
    <xf numFmtId="0" fontId="31" fillId="0" borderId="0" xfId="0" applyFont="1" applyAlignment="1">
      <alignment vertical="distributed"/>
    </xf>
    <xf numFmtId="0" fontId="29" fillId="0" borderId="4" xfId="0" applyFont="1" applyBorder="1" applyAlignment="1">
      <alignment vertical="distributed"/>
    </xf>
    <xf numFmtId="4" fontId="7" fillId="0" borderId="4" xfId="0" applyNumberFormat="1" applyFont="1" applyBorder="1" applyAlignment="1">
      <alignment horizontal="center"/>
    </xf>
    <xf numFmtId="0" fontId="31" fillId="0" borderId="4" xfId="0" applyFont="1" applyBorder="1" applyAlignment="1">
      <alignment vertical="distributed"/>
    </xf>
    <xf numFmtId="4" fontId="63" fillId="0" borderId="4" xfId="0" applyNumberFormat="1" applyFont="1" applyBorder="1" applyAlignment="1">
      <alignment horizontal="center"/>
    </xf>
    <xf numFmtId="4" fontId="31" fillId="0" borderId="0" xfId="0" applyNumberFormat="1" applyFont="1"/>
    <xf numFmtId="4" fontId="4" fillId="0" borderId="0" xfId="0" applyNumberFormat="1" applyFont="1"/>
    <xf numFmtId="4" fontId="63" fillId="0" borderId="0" xfId="0" applyNumberFormat="1" applyFont="1" applyAlignment="1">
      <alignment horizontal="center"/>
    </xf>
    <xf numFmtId="0" fontId="3" fillId="0" borderId="4" xfId="0" applyFont="1" applyBorder="1" applyAlignment="1">
      <alignment vertical="distributed"/>
    </xf>
    <xf numFmtId="4" fontId="29" fillId="4" borderId="4" xfId="0" applyNumberFormat="1" applyFont="1" applyFill="1" applyBorder="1" applyAlignment="1" applyProtection="1">
      <alignment horizontal="center"/>
      <protection locked="0"/>
    </xf>
    <xf numFmtId="0" fontId="21" fillId="0" borderId="0" xfId="0" applyFont="1" applyAlignment="1">
      <alignment horizontal="center" vertical="distributed"/>
    </xf>
    <xf numFmtId="4" fontId="21" fillId="0" borderId="0" xfId="0" applyNumberFormat="1" applyFont="1" applyAlignment="1">
      <alignment horizontal="center" vertical="center" wrapText="1"/>
    </xf>
    <xf numFmtId="4" fontId="64" fillId="0" borderId="0" xfId="0" applyNumberFormat="1" applyFont="1" applyAlignment="1">
      <alignment horizontal="center" vertical="center" wrapText="1"/>
    </xf>
    <xf numFmtId="4" fontId="65" fillId="0" borderId="0" xfId="0" applyNumberFormat="1" applyFont="1" applyAlignment="1">
      <alignment horizontal="center"/>
    </xf>
    <xf numFmtId="0" fontId="21" fillId="0" borderId="1" xfId="0" applyFont="1" applyBorder="1" applyAlignment="1">
      <alignment horizontal="left" vertical="distributed"/>
    </xf>
    <xf numFmtId="4" fontId="21" fillId="0" borderId="1" xfId="0" applyNumberFormat="1" applyFont="1" applyBorder="1" applyAlignment="1">
      <alignment horizontal="center" vertical="center" wrapText="1"/>
    </xf>
    <xf numFmtId="4" fontId="56" fillId="0" borderId="4" xfId="0" applyNumberFormat="1" applyFont="1" applyBorder="1" applyAlignment="1">
      <alignment horizontal="center" vertical="center" wrapText="1"/>
    </xf>
    <xf numFmtId="4" fontId="19" fillId="0" borderId="4" xfId="0" applyNumberFormat="1" applyFont="1" applyBorder="1" applyAlignment="1">
      <alignment horizontal="center"/>
    </xf>
    <xf numFmtId="3" fontId="28" fillId="0" borderId="0" xfId="0" applyNumberFormat="1" applyFont="1" applyAlignment="1">
      <alignment horizontal="center" vertical="center"/>
    </xf>
    <xf numFmtId="3" fontId="27" fillId="0" borderId="0" xfId="0" applyNumberFormat="1" applyFont="1" applyAlignment="1">
      <alignment horizontal="center" vertical="center"/>
    </xf>
    <xf numFmtId="3" fontId="66" fillId="0" borderId="0" xfId="0" applyNumberFormat="1" applyFont="1" applyAlignment="1">
      <alignment horizontal="center" vertical="center"/>
    </xf>
    <xf numFmtId="0" fontId="34" fillId="0" borderId="0" xfId="0" applyFont="1" applyAlignment="1">
      <alignment vertical="distributed"/>
    </xf>
    <xf numFmtId="4" fontId="7" fillId="0" borderId="0" xfId="0" applyNumberFormat="1" applyFont="1"/>
    <xf numFmtId="4" fontId="3" fillId="0" borderId="0" xfId="0" applyNumberFormat="1" applyFont="1"/>
    <xf numFmtId="4" fontId="29"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1"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29" fillId="2" borderId="14" xfId="0" applyNumberFormat="1" applyFont="1" applyFill="1" applyBorder="1"/>
    <xf numFmtId="4" fontId="29"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29" fillId="0" borderId="17" xfId="0" applyNumberFormat="1" applyFont="1" applyBorder="1"/>
    <xf numFmtId="4" fontId="7" fillId="2" borderId="17" xfId="0" applyNumberFormat="1" applyFont="1" applyFill="1" applyBorder="1"/>
    <xf numFmtId="4" fontId="29" fillId="2" borderId="17" xfId="0" applyNumberFormat="1" applyFont="1" applyFill="1" applyBorder="1"/>
    <xf numFmtId="4" fontId="29"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1" fillId="0" borderId="19" xfId="0" applyNumberFormat="1" applyFont="1" applyBorder="1"/>
    <xf numFmtId="4" fontId="4" fillId="0" borderId="20" xfId="0" applyNumberFormat="1" applyFont="1" applyBorder="1"/>
    <xf numFmtId="49" fontId="7" fillId="0" borderId="18" xfId="0" applyNumberFormat="1" applyFont="1" applyBorder="1"/>
    <xf numFmtId="4" fontId="31" fillId="0" borderId="20" xfId="0" applyNumberFormat="1" applyFont="1" applyBorder="1"/>
    <xf numFmtId="0" fontId="71" fillId="0" borderId="0" xfId="0" applyFont="1"/>
    <xf numFmtId="0" fontId="0" fillId="0" borderId="0" xfId="0" applyAlignment="1">
      <alignment vertical="distributed"/>
    </xf>
    <xf numFmtId="0" fontId="0" fillId="0" borderId="0" xfId="0" applyAlignment="1">
      <alignment horizontal="center"/>
    </xf>
    <xf numFmtId="0" fontId="31" fillId="0" borderId="11" xfId="0" applyFont="1" applyBorder="1" applyAlignment="1">
      <alignment horizontal="center" vertical="distributed"/>
    </xf>
    <xf numFmtId="9" fontId="31" fillId="0" borderId="12" xfId="0" applyNumberFormat="1" applyFont="1" applyBorder="1" applyAlignment="1">
      <alignment horizontal="center"/>
    </xf>
    <xf numFmtId="0" fontId="25" fillId="0" borderId="1" xfId="0" applyFont="1" applyBorder="1" applyAlignment="1">
      <alignment horizontal="center"/>
    </xf>
    <xf numFmtId="3" fontId="25" fillId="0" borderId="3" xfId="0" applyNumberFormat="1" applyFont="1" applyBorder="1" applyAlignment="1">
      <alignment horizontal="center"/>
    </xf>
    <xf numFmtId="0" fontId="72" fillId="0" borderId="0" xfId="0" applyFont="1"/>
    <xf numFmtId="3" fontId="29" fillId="0" borderId="0" xfId="0" applyNumberFormat="1" applyFont="1" applyAlignment="1">
      <alignment horizontal="left"/>
    </xf>
    <xf numFmtId="3" fontId="29" fillId="0" borderId="0" xfId="0" applyNumberFormat="1" applyFont="1" applyAlignment="1">
      <alignment horizontal="left" vertical="distributed"/>
    </xf>
    <xf numFmtId="4" fontId="19" fillId="3" borderId="0" xfId="0" applyNumberFormat="1" applyFont="1" applyFill="1" applyAlignment="1">
      <alignment horizontal="center" vertical="center"/>
    </xf>
    <xf numFmtId="3" fontId="31" fillId="0" borderId="1" xfId="0" applyNumberFormat="1" applyFont="1" applyBorder="1" applyAlignment="1">
      <alignment horizontal="left" vertical="distributed"/>
    </xf>
    <xf numFmtId="4" fontId="31" fillId="0" borderId="1" xfId="0" applyNumberFormat="1" applyFont="1" applyBorder="1" applyAlignment="1">
      <alignment horizontal="center"/>
    </xf>
    <xf numFmtId="4" fontId="21" fillId="0" borderId="1" xfId="0" applyNumberFormat="1" applyFont="1" applyBorder="1" applyAlignment="1">
      <alignment horizontal="center" vertical="center"/>
    </xf>
    <xf numFmtId="3" fontId="31" fillId="0" borderId="3" xfId="0" applyNumberFormat="1" applyFont="1" applyBorder="1" applyAlignment="1">
      <alignment horizontal="left" vertical="distributed"/>
    </xf>
    <xf numFmtId="3" fontId="73" fillId="0" borderId="0" xfId="0" applyNumberFormat="1" applyFont="1" applyAlignment="1">
      <alignment horizontal="center" vertical="center"/>
    </xf>
    <xf numFmtId="4" fontId="3" fillId="0" borderId="1" xfId="0" applyNumberFormat="1" applyFont="1" applyBorder="1" applyAlignment="1">
      <alignment horizontal="center"/>
    </xf>
    <xf numFmtId="3" fontId="3" fillId="0" borderId="0" xfId="0" applyNumberFormat="1" applyFont="1"/>
    <xf numFmtId="3" fontId="29" fillId="0" borderId="0" xfId="0" applyNumberFormat="1" applyFont="1"/>
    <xf numFmtId="0" fontId="74" fillId="0" borderId="0" xfId="0" applyFont="1" applyAlignment="1">
      <alignment wrapText="1"/>
    </xf>
    <xf numFmtId="0" fontId="74" fillId="0" borderId="0" xfId="0" applyFont="1"/>
    <xf numFmtId="166" fontId="74" fillId="0" borderId="24" xfId="0" applyNumberFormat="1" applyFont="1" applyBorder="1"/>
    <xf numFmtId="0" fontId="74" fillId="0" borderId="28" xfId="0" applyFont="1" applyBorder="1"/>
    <xf numFmtId="0" fontId="70" fillId="0" borderId="0" xfId="0" applyFont="1"/>
    <xf numFmtId="0" fontId="70" fillId="0" borderId="0" xfId="0" applyFont="1" applyAlignment="1">
      <alignment horizontal="center"/>
    </xf>
    <xf numFmtId="0" fontId="76" fillId="0" borderId="0" xfId="0" applyFont="1"/>
    <xf numFmtId="0" fontId="21" fillId="0" borderId="0" xfId="0" applyFont="1" applyAlignment="1">
      <alignment horizontal="left" vertical="center"/>
    </xf>
    <xf numFmtId="0" fontId="21" fillId="0" borderId="0" xfId="0" applyFont="1" applyAlignment="1">
      <alignment horizontal="center" vertical="center" wrapText="1"/>
    </xf>
    <xf numFmtId="0" fontId="21" fillId="0" borderId="10" xfId="0" applyFont="1" applyBorder="1" applyAlignment="1">
      <alignment horizontal="center" vertical="center" wrapText="1"/>
    </xf>
    <xf numFmtId="0" fontId="29" fillId="0" borderId="1" xfId="0" applyFont="1" applyBorder="1" applyAlignment="1">
      <alignment horizontal="left" vertical="distributed"/>
    </xf>
    <xf numFmtId="49" fontId="30" fillId="0" borderId="1" xfId="0" applyNumberFormat="1" applyFont="1" applyBorder="1" applyAlignment="1">
      <alignment horizontal="center" vertical="center" wrapText="1"/>
    </xf>
    <xf numFmtId="0" fontId="49" fillId="0" borderId="4" xfId="0" applyFont="1" applyBorder="1" applyAlignment="1">
      <alignment horizontal="center"/>
    </xf>
    <xf numFmtId="0" fontId="49" fillId="0" borderId="1" xfId="0" applyFont="1" applyBorder="1" applyAlignment="1">
      <alignment horizontal="center"/>
    </xf>
    <xf numFmtId="0" fontId="48" fillId="0" borderId="1" xfId="0" applyFont="1" applyBorder="1" applyAlignment="1">
      <alignment horizontal="center"/>
    </xf>
    <xf numFmtId="49" fontId="30" fillId="0" borderId="0" xfId="0" applyNumberFormat="1" applyFont="1" applyAlignment="1">
      <alignment horizontal="center" vertical="center" wrapText="1"/>
    </xf>
    <xf numFmtId="3" fontId="29" fillId="0" borderId="3" xfId="0" applyNumberFormat="1" applyFont="1" applyBorder="1" applyAlignment="1">
      <alignment horizontal="left" vertical="distributed"/>
    </xf>
    <xf numFmtId="49" fontId="30" fillId="0" borderId="3" xfId="0" applyNumberFormat="1" applyFont="1" applyBorder="1" applyAlignment="1">
      <alignment horizontal="center" vertical="center" wrapText="1"/>
    </xf>
    <xf numFmtId="0" fontId="31" fillId="0" borderId="3" xfId="0" applyFont="1" applyBorder="1" applyAlignment="1">
      <alignment horizontal="left" vertical="distributed"/>
    </xf>
    <xf numFmtId="49" fontId="56" fillId="0" borderId="3" xfId="0" applyNumberFormat="1" applyFont="1" applyBorder="1" applyAlignment="1">
      <alignment horizontal="center" vertical="center" wrapText="1"/>
    </xf>
    <xf numFmtId="3" fontId="29" fillId="0" borderId="1" xfId="0" applyNumberFormat="1" applyFont="1" applyBorder="1" applyAlignment="1">
      <alignment horizontal="left" vertical="distributed"/>
    </xf>
    <xf numFmtId="4" fontId="29" fillId="0" borderId="1" xfId="0" applyNumberFormat="1" applyFont="1" applyBorder="1" applyAlignment="1">
      <alignment horizontal="center"/>
    </xf>
    <xf numFmtId="0" fontId="31" fillId="0" borderId="1" xfId="0" applyFont="1" applyBorder="1" applyAlignment="1">
      <alignment horizontal="left" vertical="distributed"/>
    </xf>
    <xf numFmtId="49" fontId="56" fillId="0" borderId="1" xfId="0" applyNumberFormat="1" applyFont="1" applyBorder="1" applyAlignment="1">
      <alignment horizontal="center" vertical="center" wrapText="1"/>
    </xf>
    <xf numFmtId="0" fontId="29" fillId="0" borderId="0" xfId="0" applyFont="1" applyAlignment="1">
      <alignment horizontal="left" vertical="distributed"/>
    </xf>
    <xf numFmtId="0" fontId="3" fillId="0" borderId="1" xfId="0" applyFont="1" applyBorder="1" applyAlignment="1">
      <alignment horizontal="left" vertical="distributed"/>
    </xf>
    <xf numFmtId="49" fontId="77" fillId="0" borderId="1" xfId="0" applyNumberFormat="1" applyFont="1" applyBorder="1" applyAlignment="1">
      <alignment horizontal="center" vertical="center" wrapText="1"/>
    </xf>
    <xf numFmtId="0" fontId="59" fillId="0" borderId="0" xfId="0" applyFont="1" applyAlignment="1">
      <alignment horizontal="center" vertical="center"/>
    </xf>
    <xf numFmtId="0" fontId="31" fillId="0" borderId="0" xfId="0" applyFont="1" applyAlignment="1">
      <alignment horizontal="center"/>
    </xf>
    <xf numFmtId="0" fontId="29" fillId="0" borderId="0" xfId="0" applyFont="1" applyAlignment="1">
      <alignment horizontal="center"/>
    </xf>
    <xf numFmtId="0" fontId="28" fillId="5" borderId="0" xfId="0" applyFont="1" applyFill="1" applyAlignment="1">
      <alignment horizontal="left"/>
    </xf>
    <xf numFmtId="49" fontId="77" fillId="5" borderId="0" xfId="0" applyNumberFormat="1" applyFont="1" applyFill="1" applyAlignment="1">
      <alignment horizontal="center" vertical="center" wrapText="1"/>
    </xf>
    <xf numFmtId="0" fontId="28" fillId="5" borderId="0" xfId="0" applyFont="1" applyFill="1" applyAlignment="1">
      <alignment horizontal="center"/>
    </xf>
    <xf numFmtId="0" fontId="78" fillId="0" borderId="0" xfId="0" applyFont="1"/>
    <xf numFmtId="0" fontId="80" fillId="0" borderId="0" xfId="0" applyFont="1" applyAlignment="1">
      <alignment horizontal="left" vertical="center"/>
    </xf>
    <xf numFmtId="0" fontId="81" fillId="0" borderId="0" xfId="2" applyFont="1" applyFill="1" applyAlignment="1">
      <alignment vertical="center"/>
    </xf>
    <xf numFmtId="0" fontId="81"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7" xfId="0" applyFont="1" applyBorder="1" applyAlignment="1">
      <alignment horizontal="left" vertical="distributed"/>
    </xf>
    <xf numFmtId="4" fontId="51" fillId="3" borderId="4" xfId="0" applyNumberFormat="1" applyFont="1" applyFill="1" applyBorder="1" applyAlignment="1">
      <alignment horizontal="center"/>
    </xf>
    <xf numFmtId="3" fontId="19" fillId="0" borderId="4" xfId="0" applyNumberFormat="1" applyFont="1" applyBorder="1" applyAlignment="1">
      <alignment horizontal="left" vertical="distributed"/>
    </xf>
    <xf numFmtId="3" fontId="19" fillId="3" borderId="4" xfId="0" applyNumberFormat="1" applyFont="1" applyFill="1" applyBorder="1" applyAlignment="1">
      <alignment horizontal="left" vertical="distributed"/>
    </xf>
    <xf numFmtId="4" fontId="19" fillId="3" borderId="4" xfId="0" applyNumberFormat="1" applyFont="1" applyFill="1" applyBorder="1" applyAlignment="1">
      <alignment horizontal="center"/>
    </xf>
    <xf numFmtId="3" fontId="19" fillId="3" borderId="0" xfId="0" applyNumberFormat="1" applyFont="1" applyFill="1" applyAlignment="1">
      <alignment horizontal="center" vertical="center"/>
    </xf>
    <xf numFmtId="3" fontId="39" fillId="3" borderId="0" xfId="0" applyNumberFormat="1" applyFont="1" applyFill="1" applyAlignment="1">
      <alignment horizontal="center" vertical="center"/>
    </xf>
    <xf numFmtId="0" fontId="22" fillId="0" borderId="5" xfId="0" applyFont="1" applyBorder="1" applyAlignment="1" applyProtection="1">
      <alignment vertical="center" wrapText="1"/>
      <protection locked="0"/>
    </xf>
    <xf numFmtId="0" fontId="82" fillId="0" borderId="0" xfId="2" applyFont="1" applyAlignment="1" applyProtection="1">
      <alignment vertical="distributed"/>
    </xf>
    <xf numFmtId="4" fontId="22" fillId="0" borderId="4" xfId="3" applyNumberFormat="1" applyFont="1" applyBorder="1" applyAlignment="1" applyProtection="1">
      <alignment horizontal="center" vertical="distributed"/>
      <protection locked="0"/>
    </xf>
    <xf numFmtId="4" fontId="0" fillId="0" borderId="4" xfId="0" applyNumberFormat="1" applyBorder="1"/>
    <xf numFmtId="0" fontId="22" fillId="0" borderId="4" xfId="0" quotePrefix="1" applyFont="1" applyBorder="1" applyAlignment="1">
      <alignment vertical="center"/>
    </xf>
    <xf numFmtId="0" fontId="22" fillId="0" borderId="4" xfId="0" applyFont="1" applyBorder="1"/>
    <xf numFmtId="4" fontId="22" fillId="0" borderId="4" xfId="0" applyNumberFormat="1" applyFont="1" applyBorder="1"/>
    <xf numFmtId="0" fontId="22" fillId="0" borderId="4" xfId="0" applyFont="1" applyBorder="1" applyAlignment="1">
      <alignment wrapText="1"/>
    </xf>
    <xf numFmtId="4" fontId="20" fillId="0" borderId="4" xfId="0" applyNumberFormat="1" applyFont="1" applyBorder="1"/>
    <xf numFmtId="0" fontId="22" fillId="0" borderId="4" xfId="0" quotePrefix="1" applyFont="1" applyBorder="1" applyAlignment="1">
      <alignment horizontal="right" vertical="center"/>
    </xf>
    <xf numFmtId="0" fontId="22" fillId="0" borderId="33" xfId="0" quotePrefix="1" applyFont="1" applyBorder="1" applyAlignment="1">
      <alignment horizontal="center" vertical="center"/>
    </xf>
    <xf numFmtId="0" fontId="22" fillId="0" borderId="34" xfId="0" quotePrefix="1" applyFont="1" applyBorder="1" applyAlignment="1">
      <alignment horizontal="center" vertical="center"/>
    </xf>
    <xf numFmtId="0" fontId="22" fillId="0" borderId="39" xfId="0" applyFont="1" applyBorder="1" applyAlignment="1">
      <alignment horizontal="center" vertical="center"/>
    </xf>
    <xf numFmtId="0" fontId="22" fillId="0" borderId="41" xfId="0" applyFont="1" applyBorder="1" applyAlignment="1">
      <alignment horizontal="center" vertical="center"/>
    </xf>
    <xf numFmtId="0" fontId="87" fillId="0" borderId="0" xfId="0" applyFont="1"/>
    <xf numFmtId="0" fontId="89" fillId="0" borderId="34" xfId="0" quotePrefix="1" applyFont="1" applyBorder="1" applyAlignment="1">
      <alignment horizontal="center" vertical="center"/>
    </xf>
    <xf numFmtId="4" fontId="89" fillId="2" borderId="4" xfId="6" applyNumberFormat="1" applyFont="1" applyFill="1" applyBorder="1"/>
    <xf numFmtId="4" fontId="88" fillId="0" borderId="4" xfId="0" applyNumberFormat="1" applyFont="1" applyBorder="1"/>
    <xf numFmtId="0" fontId="78" fillId="0" borderId="0" xfId="3" applyFont="1" applyAlignment="1">
      <alignment horizontal="left" vertical="distributed"/>
    </xf>
    <xf numFmtId="10" fontId="20" fillId="0" borderId="4" xfId="3" applyNumberFormat="1" applyFont="1" applyBorder="1" applyAlignment="1">
      <alignment horizontal="center" vertical="distributed"/>
    </xf>
    <xf numFmtId="4" fontId="3" fillId="0" borderId="2" xfId="0" applyNumberFormat="1" applyFont="1" applyBorder="1" applyAlignment="1">
      <alignment horizontal="center"/>
    </xf>
    <xf numFmtId="3" fontId="3" fillId="0" borderId="2" xfId="0" applyNumberFormat="1" applyFont="1" applyBorder="1" applyAlignment="1">
      <alignment horizontal="center"/>
    </xf>
    <xf numFmtId="0" fontId="90" fillId="0" borderId="4" xfId="0" applyFont="1" applyBorder="1" applyAlignment="1">
      <alignment horizontal="left" wrapText="1"/>
    </xf>
    <xf numFmtId="0" fontId="90" fillId="0" borderId="4" xfId="0" applyFont="1" applyBorder="1" applyAlignment="1">
      <alignment horizontal="center" wrapText="1"/>
    </xf>
    <xf numFmtId="0" fontId="26" fillId="0" borderId="0" xfId="0" applyFont="1"/>
    <xf numFmtId="4" fontId="31" fillId="0" borderId="11" xfId="0" applyNumberFormat="1" applyFont="1" applyBorder="1" applyAlignment="1">
      <alignment horizontal="center"/>
    </xf>
    <xf numFmtId="4" fontId="20" fillId="0" borderId="4" xfId="3" applyNumberFormat="1" applyFont="1" applyBorder="1" applyAlignment="1" applyProtection="1">
      <alignment horizontal="center" vertical="distributed"/>
      <protection locked="0"/>
    </xf>
    <xf numFmtId="0" fontId="20" fillId="10" borderId="4" xfId="3" applyFont="1" applyFill="1" applyBorder="1" applyAlignment="1">
      <alignment horizontal="left" vertical="distributed"/>
    </xf>
    <xf numFmtId="0" fontId="20" fillId="10" borderId="4" xfId="3" applyFont="1" applyFill="1" applyBorder="1" applyAlignment="1">
      <alignment vertical="distributed" wrapText="1"/>
    </xf>
    <xf numFmtId="4" fontId="20" fillId="10" borderId="4" xfId="3" applyNumberFormat="1" applyFont="1" applyFill="1" applyBorder="1" applyAlignment="1" applyProtection="1">
      <alignment horizontal="center" vertical="distributed"/>
      <protection locked="0"/>
    </xf>
    <xf numFmtId="4" fontId="0" fillId="0" borderId="4" xfId="0" applyNumberFormat="1" applyBorder="1" applyAlignment="1">
      <alignment horizontal="right"/>
    </xf>
    <xf numFmtId="0" fontId="85" fillId="0" borderId="0" xfId="0" applyFont="1" applyAlignment="1">
      <alignment wrapText="1"/>
    </xf>
    <xf numFmtId="4" fontId="89" fillId="0" borderId="4" xfId="6" applyNumberFormat="1" applyFont="1" applyFill="1" applyBorder="1"/>
    <xf numFmtId="4" fontId="0" fillId="2" borderId="4" xfId="0" applyNumberFormat="1" applyFill="1" applyBorder="1"/>
    <xf numFmtId="4" fontId="0" fillId="4" borderId="4" xfId="0" applyNumberFormat="1" applyFill="1" applyBorder="1"/>
    <xf numFmtId="0" fontId="29" fillId="0" borderId="4" xfId="0" applyFont="1" applyBorder="1" applyAlignment="1">
      <alignment horizontal="right"/>
    </xf>
    <xf numFmtId="0" fontId="31" fillId="0" borderId="4" xfId="0" applyFont="1" applyBorder="1" applyAlignment="1">
      <alignment horizontal="right"/>
    </xf>
    <xf numFmtId="0" fontId="22" fillId="0" borderId="0" xfId="0" applyFont="1"/>
    <xf numFmtId="0" fontId="89" fillId="0" borderId="0" xfId="0" applyFont="1"/>
    <xf numFmtId="4" fontId="22" fillId="0" borderId="4" xfId="0" applyNumberFormat="1" applyFont="1" applyBorder="1" applyAlignment="1">
      <alignment horizontal="right"/>
    </xf>
    <xf numFmtId="4" fontId="20" fillId="0" borderId="4" xfId="0" applyNumberFormat="1" applyFont="1" applyBorder="1" applyAlignment="1">
      <alignment horizontal="right"/>
    </xf>
    <xf numFmtId="4" fontId="89" fillId="2" borderId="4" xfId="5" applyNumberFormat="1" applyFont="1" applyFill="1" applyBorder="1"/>
    <xf numFmtId="4" fontId="88" fillId="2" borderId="4" xfId="0" applyNumberFormat="1" applyFont="1" applyFill="1" applyBorder="1"/>
    <xf numFmtId="4" fontId="20" fillId="0" borderId="4" xfId="3" applyNumberFormat="1" applyFont="1" applyBorder="1" applyAlignment="1">
      <alignment horizontal="center" vertical="center" wrapText="1"/>
    </xf>
    <xf numFmtId="0" fontId="20" fillId="11" borderId="4" xfId="3" applyFont="1" applyFill="1" applyBorder="1" applyAlignment="1">
      <alignment vertical="distributed" wrapText="1"/>
    </xf>
    <xf numFmtId="4" fontId="20" fillId="11" borderId="4" xfId="3" applyNumberFormat="1" applyFont="1" applyFill="1" applyBorder="1" applyAlignment="1" applyProtection="1">
      <alignment horizontal="center" vertical="distributed"/>
      <protection locked="0"/>
    </xf>
    <xf numFmtId="4" fontId="88" fillId="4" borderId="4" xfId="0" applyNumberFormat="1" applyFont="1" applyFill="1" applyBorder="1"/>
    <xf numFmtId="4" fontId="29" fillId="2" borderId="4" xfId="0" applyNumberFormat="1" applyFont="1" applyFill="1" applyBorder="1" applyAlignment="1">
      <alignment horizontal="center"/>
    </xf>
    <xf numFmtId="4" fontId="20" fillId="2" borderId="4" xfId="3" applyNumberFormat="1" applyFont="1" applyFill="1" applyBorder="1" applyAlignment="1">
      <alignment horizontal="center" vertical="distributed"/>
    </xf>
    <xf numFmtId="4" fontId="20" fillId="0" borderId="0" xfId="3" applyNumberFormat="1" applyFont="1" applyAlignment="1">
      <alignment horizontal="center" vertical="distributed"/>
    </xf>
    <xf numFmtId="0" fontId="93" fillId="0" borderId="0" xfId="3" applyFont="1"/>
    <xf numFmtId="0" fontId="22" fillId="0" borderId="0" xfId="3" applyFont="1"/>
    <xf numFmtId="0" fontId="24" fillId="0" borderId="0" xfId="3" applyFont="1" applyAlignment="1">
      <alignment horizontal="center"/>
    </xf>
    <xf numFmtId="0" fontId="94" fillId="0" borderId="0" xfId="3" applyFont="1" applyAlignment="1">
      <alignment horizontal="center"/>
    </xf>
    <xf numFmtId="0" fontId="22" fillId="0" borderId="4" xfId="3" applyFont="1" applyBorder="1" applyAlignment="1">
      <alignment horizontal="left" vertical="distributed"/>
    </xf>
    <xf numFmtId="0" fontId="20" fillId="0" borderId="0" xfId="3" applyFont="1"/>
    <xf numFmtId="0" fontId="95" fillId="0" borderId="0" xfId="3" applyFont="1"/>
    <xf numFmtId="4" fontId="20" fillId="10" borderId="4" xfId="3" applyNumberFormat="1" applyFont="1" applyFill="1" applyBorder="1" applyAlignment="1">
      <alignment horizontal="center" vertical="distributed"/>
    </xf>
    <xf numFmtId="4" fontId="20" fillId="11" borderId="4" xfId="3" applyNumberFormat="1" applyFont="1" applyFill="1" applyBorder="1" applyAlignment="1">
      <alignment horizontal="center" vertical="distributed"/>
    </xf>
    <xf numFmtId="10" fontId="20" fillId="0" borderId="4" xfId="3" applyNumberFormat="1" applyFont="1" applyBorder="1" applyAlignment="1">
      <alignment horizontal="center" vertical="center"/>
    </xf>
    <xf numFmtId="0" fontId="20" fillId="0" borderId="4" xfId="3" applyFont="1" applyBorder="1" applyAlignment="1">
      <alignment horizontal="center" vertical="center" wrapText="1"/>
    </xf>
    <xf numFmtId="4" fontId="22" fillId="0" borderId="0" xfId="3" applyNumberFormat="1" applyFont="1" applyAlignment="1">
      <alignment horizontal="center" vertical="distributed"/>
    </xf>
    <xf numFmtId="0" fontId="89" fillId="0" borderId="0" xfId="0" applyFont="1" applyAlignment="1">
      <alignment horizontal="left" vertical="center" indent="4"/>
    </xf>
    <xf numFmtId="0" fontId="22" fillId="0" borderId="0" xfId="3" applyFont="1" applyAlignment="1">
      <alignment vertical="distributed"/>
    </xf>
    <xf numFmtId="0" fontId="96" fillId="0" borderId="0" xfId="0" applyFont="1" applyAlignment="1">
      <alignment horizontal="left" vertical="center" indent="4"/>
    </xf>
    <xf numFmtId="0" fontId="22" fillId="0" borderId="0" xfId="3" applyFont="1" applyAlignment="1">
      <alignment horizontal="left" vertical="distributed"/>
    </xf>
    <xf numFmtId="10" fontId="20" fillId="0" borderId="0" xfId="3" applyNumberFormat="1" applyFont="1" applyAlignment="1">
      <alignment horizontal="center" vertical="distributed"/>
    </xf>
    <xf numFmtId="4" fontId="20" fillId="3" borderId="0" xfId="3" applyNumberFormat="1" applyFont="1" applyFill="1" applyAlignment="1">
      <alignment horizontal="center" vertical="distributed"/>
    </xf>
    <xf numFmtId="49" fontId="22" fillId="0" borderId="0" xfId="3" applyNumberFormat="1" applyFont="1" applyAlignment="1">
      <alignment vertical="distributed"/>
    </xf>
    <xf numFmtId="0" fontId="97" fillId="9" borderId="0" xfId="3" applyFont="1" applyFill="1" applyAlignment="1">
      <alignment vertical="distributed"/>
    </xf>
    <xf numFmtId="0" fontId="98" fillId="0" borderId="0" xfId="3" applyFont="1" applyAlignment="1">
      <alignment vertical="distributed"/>
    </xf>
    <xf numFmtId="0" fontId="20" fillId="0" borderId="4" xfId="3" applyFont="1" applyBorder="1" applyAlignment="1">
      <alignment vertical="distributed" wrapText="1"/>
    </xf>
    <xf numFmtId="10" fontId="22" fillId="0" borderId="0" xfId="3" applyNumberFormat="1" applyFont="1" applyAlignment="1">
      <alignment horizontal="center" vertical="distributed"/>
    </xf>
    <xf numFmtId="4" fontId="99" fillId="0" borderId="0" xfId="4" applyNumberFormat="1" applyFont="1" applyAlignment="1">
      <alignment horizontal="center" vertical="distributed"/>
    </xf>
    <xf numFmtId="4" fontId="88" fillId="0" borderId="0" xfId="0" applyNumberFormat="1" applyFont="1" applyAlignment="1">
      <alignment horizontal="center"/>
    </xf>
    <xf numFmtId="4" fontId="20" fillId="0" borderId="23" xfId="3" applyNumberFormat="1" applyFont="1" applyBorder="1" applyAlignment="1">
      <alignment horizontal="center" vertical="distributed"/>
    </xf>
    <xf numFmtId="4" fontId="20" fillId="0" borderId="3" xfId="3" applyNumberFormat="1" applyFont="1" applyBorder="1" applyAlignment="1">
      <alignment horizontal="center" vertical="distributed"/>
    </xf>
    <xf numFmtId="4" fontId="20" fillId="0" borderId="9" xfId="3" applyNumberFormat="1" applyFont="1" applyBorder="1" applyAlignment="1">
      <alignment horizontal="center" vertical="distributed"/>
    </xf>
    <xf numFmtId="0" fontId="20" fillId="0" borderId="4" xfId="0" applyFont="1" applyBorder="1" applyAlignment="1">
      <alignment vertical="center"/>
    </xf>
    <xf numFmtId="0" fontId="18" fillId="0" borderId="4" xfId="3" applyFont="1" applyBorder="1" applyAlignment="1">
      <alignment horizontal="center" vertical="center"/>
    </xf>
    <xf numFmtId="0" fontId="18" fillId="0" borderId="0" xfId="3" applyFont="1" applyAlignment="1">
      <alignment vertical="center"/>
    </xf>
    <xf numFmtId="4" fontId="22" fillId="2" borderId="4" xfId="3" applyNumberFormat="1" applyFont="1" applyFill="1" applyBorder="1" applyAlignment="1">
      <alignment horizontal="center" vertical="distributed"/>
    </xf>
    <xf numFmtId="4" fontId="19" fillId="0" borderId="4" xfId="3" applyNumberFormat="1" applyFont="1" applyBorder="1" applyAlignment="1">
      <alignment horizontal="center" vertical="distributed"/>
    </xf>
    <xf numFmtId="4" fontId="19" fillId="3" borderId="4" xfId="3" applyNumberFormat="1" applyFont="1" applyFill="1" applyBorder="1" applyAlignment="1">
      <alignment horizontal="center" vertical="distributed"/>
    </xf>
    <xf numFmtId="4" fontId="22" fillId="5" borderId="0" xfId="3" applyNumberFormat="1" applyFont="1" applyFill="1" applyAlignment="1">
      <alignment horizontal="center" vertical="distributed"/>
    </xf>
    <xf numFmtId="10" fontId="20" fillId="0" borderId="3" xfId="3" applyNumberFormat="1" applyFont="1" applyBorder="1" applyAlignment="1">
      <alignment horizontal="center" vertical="distributed"/>
    </xf>
    <xf numFmtId="4" fontId="22" fillId="12" borderId="4" xfId="3" applyNumberFormat="1" applyFont="1" applyFill="1" applyBorder="1" applyAlignment="1">
      <alignment horizontal="center" vertical="distributed"/>
    </xf>
    <xf numFmtId="10" fontId="88" fillId="0" borderId="4" xfId="3" applyNumberFormat="1" applyFont="1" applyBorder="1" applyAlignment="1">
      <alignment horizontal="center" vertical="distributed"/>
    </xf>
    <xf numFmtId="4" fontId="20" fillId="0" borderId="11" xfId="3" applyNumberFormat="1" applyFont="1" applyBorder="1" applyAlignment="1">
      <alignment horizontal="center" vertical="distributed"/>
    </xf>
    <xf numFmtId="0" fontId="22" fillId="0" borderId="4" xfId="0" applyFont="1" applyBorder="1" applyAlignment="1">
      <alignment vertical="center"/>
    </xf>
    <xf numFmtId="0" fontId="22" fillId="0" borderId="4" xfId="0" applyFont="1" applyBorder="1" applyAlignment="1">
      <alignment vertical="center" wrapText="1"/>
    </xf>
    <xf numFmtId="0" fontId="78" fillId="0" borderId="0" xfId="0" applyFont="1" applyAlignment="1">
      <alignment horizontal="left"/>
    </xf>
    <xf numFmtId="0" fontId="86" fillId="0" borderId="0" xfId="0" applyFont="1" applyAlignment="1">
      <alignment horizontal="left"/>
    </xf>
    <xf numFmtId="0" fontId="88" fillId="0" borderId="31" xfId="0" applyFont="1" applyBorder="1" applyAlignment="1">
      <alignment horizontal="center" vertical="center" wrapText="1"/>
    </xf>
    <xf numFmtId="0" fontId="20" fillId="0" borderId="31" xfId="0" applyFont="1" applyBorder="1" applyAlignment="1">
      <alignment horizontal="center" vertical="center"/>
    </xf>
    <xf numFmtId="0" fontId="20" fillId="0" borderId="40" xfId="0" applyFont="1" applyBorder="1" applyAlignment="1">
      <alignment horizontal="center" vertical="center" wrapText="1"/>
    </xf>
    <xf numFmtId="0" fontId="85" fillId="0" borderId="31" xfId="0" applyFont="1" applyBorder="1" applyAlignment="1">
      <alignment horizontal="center" wrapText="1"/>
    </xf>
    <xf numFmtId="0" fontId="85" fillId="0" borderId="32" xfId="0" applyFont="1" applyBorder="1" applyAlignment="1">
      <alignment horizontal="center" vertical="center" wrapText="1"/>
    </xf>
    <xf numFmtId="0" fontId="88" fillId="0" borderId="35" xfId="0" applyFont="1" applyBorder="1" applyAlignment="1">
      <alignment horizontal="center" vertical="center" wrapText="1"/>
    </xf>
    <xf numFmtId="0" fontId="20" fillId="0" borderId="35" xfId="0" applyFont="1" applyBorder="1" applyAlignment="1">
      <alignment horizontal="center" vertical="center"/>
    </xf>
    <xf numFmtId="0" fontId="20" fillId="0" borderId="36" xfId="0" applyFont="1" applyBorder="1" applyAlignment="1">
      <alignment horizontal="center" vertical="center" wrapText="1"/>
    </xf>
    <xf numFmtId="4" fontId="29" fillId="2" borderId="4" xfId="0" applyNumberFormat="1" applyFont="1" applyFill="1" applyBorder="1" applyAlignment="1">
      <alignment horizontal="center" vertical="center"/>
    </xf>
    <xf numFmtId="4" fontId="22" fillId="2" borderId="4" xfId="3" applyNumberFormat="1" applyFont="1" applyFill="1" applyBorder="1" applyAlignment="1" applyProtection="1">
      <alignment horizontal="center" vertical="center"/>
      <protection locked="0"/>
    </xf>
    <xf numFmtId="4" fontId="31" fillId="0" borderId="4" xfId="0" applyNumberFormat="1" applyFont="1" applyBorder="1" applyAlignment="1">
      <alignment horizontal="center" vertical="center"/>
    </xf>
    <xf numFmtId="0" fontId="35" fillId="0" borderId="0" xfId="0" applyFont="1" applyAlignment="1">
      <alignment horizontal="left"/>
    </xf>
    <xf numFmtId="4" fontId="33" fillId="0" borderId="0" xfId="0" applyNumberFormat="1" applyFont="1" applyAlignment="1">
      <alignment horizontal="center"/>
    </xf>
    <xf numFmtId="4" fontId="34" fillId="0" borderId="0" xfId="0" applyNumberFormat="1" applyFont="1" applyAlignment="1">
      <alignment horizontal="center"/>
    </xf>
    <xf numFmtId="0" fontId="77" fillId="0" borderId="0" xfId="0" applyFont="1" applyAlignment="1">
      <alignment horizontal="left" vertical="distributed"/>
    </xf>
    <xf numFmtId="4" fontId="36" fillId="0" borderId="0" xfId="0" applyNumberFormat="1" applyFont="1" applyAlignment="1">
      <alignment horizontal="center" vertical="distributed"/>
    </xf>
    <xf numFmtId="4" fontId="37" fillId="0" borderId="0" xfId="0" applyNumberFormat="1" applyFont="1" applyAlignment="1">
      <alignment horizontal="center" vertical="distributed"/>
    </xf>
    <xf numFmtId="4" fontId="38" fillId="0" borderId="0" xfId="0" applyNumberFormat="1" applyFont="1" applyAlignment="1">
      <alignment horizontal="center" vertical="distributed"/>
    </xf>
    <xf numFmtId="4" fontId="29" fillId="0" borderId="8" xfId="0" applyNumberFormat="1" applyFont="1" applyBorder="1" applyAlignment="1">
      <alignment horizontal="center"/>
    </xf>
    <xf numFmtId="4" fontId="31" fillId="0" borderId="8" xfId="0" applyNumberFormat="1" applyFont="1" applyBorder="1" applyAlignment="1">
      <alignment horizontal="center"/>
    </xf>
    <xf numFmtId="4" fontId="29" fillId="0" borderId="9" xfId="0" applyNumberFormat="1" applyFont="1" applyBorder="1" applyAlignment="1">
      <alignment horizontal="center" wrapText="1"/>
    </xf>
    <xf numFmtId="0" fontId="29" fillId="0" borderId="1" xfId="0" applyFont="1" applyBorder="1" applyAlignment="1">
      <alignment horizontal="left"/>
    </xf>
    <xf numFmtId="3" fontId="41" fillId="0" borderId="4" xfId="0" applyNumberFormat="1" applyFont="1" applyBorder="1" applyAlignment="1">
      <alignment horizontal="right" vertical="center"/>
    </xf>
    <xf numFmtId="49" fontId="22" fillId="0" borderId="0" xfId="3" applyNumberFormat="1" applyFont="1" applyAlignment="1">
      <alignment horizontal="right" vertical="distributed"/>
    </xf>
    <xf numFmtId="0" fontId="22" fillId="0" borderId="0" xfId="3" applyFont="1" applyAlignment="1">
      <alignment vertical="distributed" wrapText="1"/>
    </xf>
    <xf numFmtId="4" fontId="22" fillId="0" borderId="0" xfId="3" applyNumberFormat="1" applyFont="1" applyAlignment="1" applyProtection="1">
      <alignment horizontal="center" vertical="distributed"/>
      <protection locked="0"/>
    </xf>
    <xf numFmtId="0" fontId="101" fillId="0" borderId="0" xfId="0" applyFont="1" applyAlignment="1">
      <alignment horizontal="left"/>
    </xf>
    <xf numFmtId="0" fontId="91" fillId="0" borderId="0" xfId="0" applyFont="1" applyAlignment="1">
      <alignment horizontal="left"/>
    </xf>
    <xf numFmtId="0" fontId="92" fillId="0" borderId="0" xfId="0" applyFont="1" applyAlignment="1">
      <alignment horizontal="left"/>
    </xf>
    <xf numFmtId="0" fontId="88" fillId="0" borderId="44" xfId="0" applyFont="1" applyBorder="1" applyAlignment="1">
      <alignment horizontal="center" vertical="center" wrapText="1"/>
    </xf>
    <xf numFmtId="0" fontId="20" fillId="0" borderId="39" xfId="0" applyFont="1" applyBorder="1" applyAlignment="1">
      <alignment horizontal="center" vertical="center"/>
    </xf>
    <xf numFmtId="0" fontId="20" fillId="0" borderId="43" xfId="0" applyFont="1" applyBorder="1" applyAlignment="1">
      <alignment horizontal="center" vertical="center" wrapText="1"/>
    </xf>
    <xf numFmtId="0" fontId="20" fillId="0" borderId="39" xfId="0" applyFont="1" applyBorder="1" applyAlignment="1">
      <alignment horizontal="center" wrapText="1"/>
    </xf>
    <xf numFmtId="0" fontId="20" fillId="0" borderId="41" xfId="0" applyFont="1" applyBorder="1" applyAlignment="1">
      <alignment horizontal="center" vertical="center" wrapText="1"/>
    </xf>
    <xf numFmtId="0" fontId="20" fillId="0" borderId="39" xfId="0" applyFont="1" applyBorder="1" applyAlignment="1">
      <alignment vertical="center"/>
    </xf>
    <xf numFmtId="0" fontId="20" fillId="0" borderId="39" xfId="0" applyFont="1" applyBorder="1" applyAlignment="1">
      <alignment horizontal="center" vertical="center" wrapText="1"/>
    </xf>
    <xf numFmtId="0" fontId="102" fillId="0" borderId="0" xfId="0" applyFont="1"/>
    <xf numFmtId="0" fontId="103" fillId="0" borderId="0" xfId="0" applyFont="1" applyAlignment="1">
      <alignment horizontal="left"/>
    </xf>
    <xf numFmtId="0" fontId="104" fillId="0" borderId="0" xfId="0" applyFont="1"/>
    <xf numFmtId="0" fontId="100" fillId="0" borderId="31" xfId="0" applyFont="1" applyBorder="1" applyAlignment="1">
      <alignment horizontal="center" wrapText="1"/>
    </xf>
    <xf numFmtId="0" fontId="100" fillId="0" borderId="32" xfId="0" applyFont="1" applyBorder="1" applyAlignment="1">
      <alignment horizontal="center" vertical="center" wrapText="1"/>
    </xf>
    <xf numFmtId="0" fontId="105" fillId="0" borderId="0" xfId="0" applyFont="1"/>
    <xf numFmtId="0" fontId="20" fillId="0" borderId="4" xfId="0" applyFont="1" applyBorder="1" applyAlignment="1">
      <alignment horizontal="justify" vertical="center"/>
    </xf>
    <xf numFmtId="0" fontId="85" fillId="0" borderId="0" xfId="3" applyFont="1" applyAlignment="1">
      <alignment vertical="distributed"/>
    </xf>
    <xf numFmtId="0" fontId="75" fillId="0" borderId="0" xfId="0" applyFont="1" applyAlignment="1">
      <alignment horizontal="center"/>
    </xf>
    <xf numFmtId="3" fontId="60" fillId="0" borderId="0" xfId="0" applyNumberFormat="1" applyFont="1" applyAlignment="1">
      <alignment horizontal="center" vertical="center"/>
    </xf>
    <xf numFmtId="3" fontId="3" fillId="0" borderId="2" xfId="0" applyNumberFormat="1" applyFont="1" applyBorder="1" applyAlignment="1">
      <alignment horizontal="left" vertical="distributed"/>
    </xf>
    <xf numFmtId="3" fontId="3" fillId="0" borderId="0" xfId="0" applyNumberFormat="1" applyFont="1" applyAlignment="1">
      <alignment horizontal="center" vertical="center"/>
    </xf>
    <xf numFmtId="3" fontId="76" fillId="0" borderId="0" xfId="0" applyNumberFormat="1" applyFont="1" applyAlignment="1">
      <alignment horizontal="center" vertical="center"/>
    </xf>
    <xf numFmtId="0" fontId="87" fillId="0" borderId="0" xfId="0" applyFont="1" applyAlignment="1">
      <alignment vertical="distributed"/>
    </xf>
    <xf numFmtId="0" fontId="87" fillId="0" borderId="0" xfId="0" applyFont="1" applyAlignment="1">
      <alignment horizontal="center"/>
    </xf>
    <xf numFmtId="3" fontId="3" fillId="0" borderId="0" xfId="0" applyNumberFormat="1" applyFont="1" applyAlignment="1">
      <alignment horizontal="left" vertical="distributed"/>
    </xf>
    <xf numFmtId="0" fontId="75" fillId="0" borderId="24" xfId="0" applyFont="1" applyBorder="1" applyAlignment="1">
      <alignment horizontal="center" vertical="center" wrapText="1"/>
    </xf>
    <xf numFmtId="0" fontId="74" fillId="2" borderId="24" xfId="0" applyFont="1" applyFill="1" applyBorder="1" applyAlignment="1" applyProtection="1">
      <alignment wrapText="1"/>
      <protection locked="0"/>
    </xf>
    <xf numFmtId="4" fontId="74" fillId="2" borderId="24" xfId="0" applyNumberFormat="1" applyFont="1" applyFill="1" applyBorder="1" applyAlignment="1" applyProtection="1">
      <alignment wrapText="1"/>
      <protection locked="0"/>
    </xf>
    <xf numFmtId="9" fontId="74" fillId="0" borderId="24" xfId="1" applyFont="1" applyBorder="1" applyAlignment="1" applyProtection="1">
      <alignment wrapText="1"/>
    </xf>
    <xf numFmtId="0" fontId="74" fillId="0" borderId="24" xfId="0" applyFont="1" applyBorder="1" applyAlignment="1">
      <alignment wrapText="1"/>
    </xf>
    <xf numFmtId="0" fontId="75" fillId="0" borderId="24" xfId="0" applyFont="1" applyBorder="1" applyAlignment="1">
      <alignment wrapText="1"/>
    </xf>
    <xf numFmtId="4" fontId="75" fillId="0" borderId="24" xfId="0" applyNumberFormat="1" applyFont="1" applyBorder="1"/>
    <xf numFmtId="9" fontId="75" fillId="0" borderId="24" xfId="1" applyFont="1" applyBorder="1" applyProtection="1"/>
    <xf numFmtId="2" fontId="75" fillId="0" borderId="24" xfId="0" applyNumberFormat="1" applyFont="1" applyBorder="1"/>
    <xf numFmtId="0" fontId="75" fillId="0" borderId="24" xfId="0" applyFont="1" applyBorder="1"/>
    <xf numFmtId="0" fontId="74" fillId="0" borderId="0" xfId="0" applyFont="1" applyAlignment="1">
      <alignment horizontal="left" wrapText="1"/>
    </xf>
    <xf numFmtId="0" fontId="107" fillId="0" borderId="24" xfId="0" applyFont="1" applyBorder="1" applyAlignment="1">
      <alignment horizontal="center"/>
    </xf>
    <xf numFmtId="0" fontId="107" fillId="0" borderId="42" xfId="0" applyFont="1" applyBorder="1" applyAlignment="1">
      <alignment horizontal="center"/>
    </xf>
    <xf numFmtId="0" fontId="107" fillId="0" borderId="0" xfId="0" applyFont="1" applyAlignment="1">
      <alignment horizontal="center"/>
    </xf>
    <xf numFmtId="0" fontId="74" fillId="0" borderId="24" xfId="0" applyFont="1" applyBorder="1"/>
    <xf numFmtId="3" fontId="74" fillId="0" borderId="24" xfId="0" applyNumberFormat="1" applyFont="1" applyBorder="1"/>
    <xf numFmtId="3" fontId="74" fillId="0" borderId="42" xfId="0" applyNumberFormat="1" applyFont="1" applyBorder="1"/>
    <xf numFmtId="3" fontId="74" fillId="0" borderId="0" xfId="0" applyNumberFormat="1" applyFont="1"/>
    <xf numFmtId="3" fontId="75" fillId="0" borderId="24" xfId="0" applyNumberFormat="1" applyFont="1" applyBorder="1"/>
    <xf numFmtId="164" fontId="87" fillId="0" borderId="0" xfId="0" applyNumberFormat="1" applyFont="1"/>
    <xf numFmtId="0" fontId="44" fillId="0" borderId="0" xfId="0" applyFont="1" applyAlignment="1">
      <alignment horizontal="center"/>
    </xf>
    <xf numFmtId="0" fontId="44" fillId="0" borderId="0" xfId="0" applyFont="1"/>
    <xf numFmtId="0" fontId="44" fillId="0" borderId="0" xfId="0" applyFont="1" applyAlignment="1">
      <alignment horizontal="left" vertical="distributed"/>
    </xf>
    <xf numFmtId="0" fontId="107" fillId="0" borderId="4" xfId="0" applyFont="1" applyBorder="1" applyAlignment="1">
      <alignment horizontal="center"/>
    </xf>
    <xf numFmtId="0" fontId="44" fillId="0" borderId="4" xfId="0" applyFont="1" applyBorder="1" applyAlignment="1">
      <alignment horizontal="center" vertical="center"/>
    </xf>
    <xf numFmtId="0" fontId="31" fillId="3" borderId="4" xfId="0" applyFont="1" applyFill="1" applyBorder="1" applyAlignment="1" applyProtection="1">
      <alignment vertical="center" wrapText="1"/>
      <protection locked="0"/>
    </xf>
    <xf numFmtId="4" fontId="44" fillId="0" borderId="4" xfId="0" applyNumberFormat="1" applyFont="1" applyBorder="1" applyAlignment="1">
      <alignment horizontal="center" vertical="center"/>
    </xf>
    <xf numFmtId="4" fontId="44" fillId="0" borderId="11" xfId="0" applyNumberFormat="1" applyFont="1" applyBorder="1" applyAlignment="1">
      <alignment horizontal="center" vertical="center"/>
    </xf>
    <xf numFmtId="0" fontId="44" fillId="0" borderId="4" xfId="0" applyFont="1" applyBorder="1" applyAlignment="1">
      <alignment vertical="distributed"/>
    </xf>
    <xf numFmtId="0" fontId="44" fillId="0" borderId="4" xfId="0" applyFont="1" applyBorder="1"/>
    <xf numFmtId="10" fontId="44" fillId="0" borderId="4" xfId="0" applyNumberFormat="1" applyFont="1" applyBorder="1" applyAlignment="1">
      <alignment horizontal="center"/>
    </xf>
    <xf numFmtId="10" fontId="44" fillId="0" borderId="11" xfId="0" applyNumberFormat="1" applyFont="1" applyBorder="1" applyAlignment="1">
      <alignment horizontal="center"/>
    </xf>
    <xf numFmtId="10" fontId="44" fillId="0" borderId="4" xfId="0" applyNumberFormat="1" applyFont="1" applyBorder="1" applyAlignment="1">
      <alignment horizontal="center" vertical="center"/>
    </xf>
    <xf numFmtId="0" fontId="3" fillId="0" borderId="0" xfId="0" applyFont="1" applyAlignment="1">
      <alignment horizontal="left" vertical="distributed" wrapText="1"/>
    </xf>
    <xf numFmtId="0" fontId="3" fillId="0" borderId="0" xfId="0" applyFont="1" applyAlignment="1">
      <alignment horizontal="left" vertical="distributed"/>
    </xf>
    <xf numFmtId="0" fontId="7" fillId="0" borderId="0" xfId="0" applyFont="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6" fillId="0" borderId="22" xfId="0" applyFont="1" applyBorder="1" applyAlignment="1">
      <alignment horizontal="left" vertical="distributed" wrapText="1"/>
    </xf>
    <xf numFmtId="0" fontId="6" fillId="0" borderId="8" xfId="0" applyFont="1" applyBorder="1" applyAlignment="1">
      <alignment horizontal="left" vertical="distributed"/>
    </xf>
    <xf numFmtId="0" fontId="6" fillId="0" borderId="9" xfId="0" applyFont="1" applyBorder="1" applyAlignment="1">
      <alignment horizontal="left" vertical="distributed"/>
    </xf>
    <xf numFmtId="0" fontId="14" fillId="0" borderId="0" xfId="0" applyFont="1" applyAlignment="1">
      <alignment horizontal="left" vertical="distributed"/>
    </xf>
    <xf numFmtId="0" fontId="67" fillId="0" borderId="11" xfId="0" applyFont="1" applyBorder="1" applyAlignment="1">
      <alignment horizontal="left" vertical="distributed"/>
    </xf>
    <xf numFmtId="0" fontId="67" fillId="0" borderId="12" xfId="0" applyFont="1" applyBorder="1" applyAlignment="1">
      <alignment horizontal="left" vertical="distributed"/>
    </xf>
    <xf numFmtId="0" fontId="101" fillId="0" borderId="0" xfId="3" applyFont="1" applyAlignment="1">
      <alignment horizontal="left" vertical="distributed"/>
    </xf>
    <xf numFmtId="4" fontId="20" fillId="0" borderId="4" xfId="3" applyNumberFormat="1" applyFont="1" applyBorder="1" applyAlignment="1">
      <alignment horizontal="center" vertical="distributed"/>
    </xf>
    <xf numFmtId="4" fontId="22" fillId="0" borderId="4" xfId="3" applyNumberFormat="1" applyFont="1" applyBorder="1" applyAlignment="1">
      <alignment horizontal="center" vertical="distributed"/>
    </xf>
    <xf numFmtId="0" fontId="20" fillId="0" borderId="4" xfId="3" applyFont="1" applyBorder="1" applyAlignment="1">
      <alignment horizontal="left" vertical="distributed"/>
    </xf>
    <xf numFmtId="0" fontId="22" fillId="0" borderId="4" xfId="3" applyFont="1" applyBorder="1" applyAlignment="1">
      <alignment horizontal="left" vertical="distributed"/>
    </xf>
    <xf numFmtId="10" fontId="20" fillId="0" borderId="5" xfId="3" applyNumberFormat="1" applyFont="1" applyBorder="1" applyAlignment="1">
      <alignment horizontal="center" vertical="center"/>
    </xf>
    <xf numFmtId="10" fontId="20" fillId="0" borderId="10" xfId="3" applyNumberFormat="1" applyFont="1" applyBorder="1" applyAlignment="1">
      <alignment horizontal="center" vertical="center"/>
    </xf>
    <xf numFmtId="10" fontId="20" fillId="0" borderId="6" xfId="3" applyNumberFormat="1" applyFont="1" applyBorder="1" applyAlignment="1">
      <alignment horizontal="center" vertical="center"/>
    </xf>
    <xf numFmtId="4" fontId="20" fillId="0" borderId="5" xfId="3" applyNumberFormat="1" applyFont="1" applyBorder="1" applyAlignment="1">
      <alignment horizontal="center" vertical="center" wrapText="1"/>
    </xf>
    <xf numFmtId="4" fontId="20" fillId="0" borderId="10" xfId="3" applyNumberFormat="1" applyFont="1" applyBorder="1" applyAlignment="1">
      <alignment horizontal="center" vertical="center" wrapText="1"/>
    </xf>
    <xf numFmtId="4" fontId="20" fillId="0" borderId="6" xfId="3" applyNumberFormat="1" applyFont="1" applyBorder="1" applyAlignment="1">
      <alignment horizontal="center" vertical="center" wrapText="1"/>
    </xf>
    <xf numFmtId="4" fontId="22" fillId="0" borderId="7" xfId="3" applyNumberFormat="1" applyFont="1" applyBorder="1" applyAlignment="1">
      <alignment horizontal="left" vertical="distributed"/>
    </xf>
    <xf numFmtId="4" fontId="22" fillId="0" borderId="0" xfId="3" applyNumberFormat="1" applyFont="1" applyAlignment="1">
      <alignment horizontal="left" vertical="distributed"/>
    </xf>
    <xf numFmtId="4" fontId="20" fillId="0" borderId="21" xfId="3" applyNumberFormat="1" applyFont="1" applyBorder="1" applyAlignment="1">
      <alignment horizontal="center" vertical="distributed"/>
    </xf>
    <xf numFmtId="4" fontId="20" fillId="0" borderId="2" xfId="3" applyNumberFormat="1" applyFont="1" applyBorder="1" applyAlignment="1">
      <alignment horizontal="center" vertical="distributed"/>
    </xf>
    <xf numFmtId="4" fontId="20" fillId="0" borderId="22" xfId="3" applyNumberFormat="1" applyFont="1" applyBorder="1" applyAlignment="1">
      <alignment horizontal="center" vertical="distributed"/>
    </xf>
    <xf numFmtId="4" fontId="20" fillId="0" borderId="7" xfId="3" applyNumberFormat="1" applyFont="1" applyBorder="1" applyAlignment="1">
      <alignment horizontal="center" vertical="distributed"/>
    </xf>
    <xf numFmtId="4" fontId="20" fillId="0" borderId="0" xfId="3" applyNumberFormat="1" applyFont="1" applyAlignment="1">
      <alignment horizontal="center" vertical="distributed"/>
    </xf>
    <xf numFmtId="4" fontId="20" fillId="0" borderId="8" xfId="3" applyNumberFormat="1" applyFont="1" applyBorder="1" applyAlignment="1">
      <alignment horizontal="center" vertical="distributed"/>
    </xf>
    <xf numFmtId="4" fontId="20" fillId="0" borderId="23" xfId="3" applyNumberFormat="1" applyFont="1" applyBorder="1" applyAlignment="1">
      <alignment horizontal="center" vertical="distributed"/>
    </xf>
    <xf numFmtId="4" fontId="20" fillId="0" borderId="3" xfId="3" applyNumberFormat="1" applyFont="1" applyBorder="1" applyAlignment="1">
      <alignment horizontal="center" vertical="distributed"/>
    </xf>
    <xf numFmtId="4" fontId="20" fillId="0" borderId="9" xfId="3" applyNumberFormat="1" applyFont="1" applyBorder="1" applyAlignment="1">
      <alignment horizontal="center" vertical="distributed"/>
    </xf>
    <xf numFmtId="0" fontId="88" fillId="0" borderId="4" xfId="3" applyFont="1" applyBorder="1" applyAlignment="1">
      <alignment horizontal="center" vertical="center"/>
    </xf>
    <xf numFmtId="0" fontId="20" fillId="0" borderId="4" xfId="0" applyFont="1" applyBorder="1" applyAlignment="1">
      <alignment vertical="center"/>
    </xf>
    <xf numFmtId="0" fontId="101" fillId="0" borderId="0" xfId="0" applyFont="1" applyAlignment="1">
      <alignment horizontal="left"/>
    </xf>
    <xf numFmtId="0" fontId="20" fillId="0" borderId="37" xfId="0" applyFont="1" applyBorder="1" applyAlignment="1">
      <alignment horizontal="left" vertical="center"/>
    </xf>
    <xf numFmtId="0" fontId="20" fillId="0" borderId="38" xfId="0" applyFont="1" applyBorder="1" applyAlignment="1">
      <alignment horizontal="left" vertical="center"/>
    </xf>
    <xf numFmtId="0" fontId="20" fillId="0" borderId="11" xfId="0" applyFont="1" applyBorder="1" applyAlignment="1">
      <alignment horizontal="left" vertical="center" wrapText="1"/>
    </xf>
    <xf numFmtId="0" fontId="20" fillId="0" borderId="1" xfId="0" applyFont="1" applyBorder="1" applyAlignment="1">
      <alignment horizontal="left" vertical="center" wrapText="1"/>
    </xf>
    <xf numFmtId="0" fontId="20" fillId="0" borderId="12" xfId="0" applyFont="1" applyBorder="1" applyAlignment="1">
      <alignment horizontal="left" vertical="center" wrapText="1"/>
    </xf>
    <xf numFmtId="0" fontId="20" fillId="0" borderId="11" xfId="0" applyFont="1" applyBorder="1" applyAlignment="1">
      <alignment horizontal="left" vertical="center"/>
    </xf>
    <xf numFmtId="0" fontId="20" fillId="0" borderId="1" xfId="0" applyFont="1" applyBorder="1" applyAlignment="1">
      <alignment horizontal="left" vertical="center"/>
    </xf>
    <xf numFmtId="0" fontId="20" fillId="0" borderId="12" xfId="0" applyFont="1" applyBorder="1" applyAlignment="1">
      <alignment horizontal="left" vertical="center"/>
    </xf>
    <xf numFmtId="0" fontId="20" fillId="0" borderId="29"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46" xfId="0" applyFont="1" applyBorder="1" applyAlignment="1">
      <alignment horizontal="center" vertical="center"/>
    </xf>
    <xf numFmtId="0" fontId="20" fillId="0" borderId="45" xfId="0" applyFont="1" applyBorder="1" applyAlignment="1">
      <alignment horizontal="center" vertical="center"/>
    </xf>
    <xf numFmtId="0" fontId="20" fillId="0" borderId="30" xfId="0" applyFont="1" applyBorder="1" applyAlignment="1">
      <alignment horizontal="center" vertical="center"/>
    </xf>
    <xf numFmtId="0" fontId="20" fillId="0" borderId="34" xfId="0" applyFont="1" applyBorder="1" applyAlignment="1">
      <alignment horizontal="center" vertical="center"/>
    </xf>
    <xf numFmtId="0" fontId="78" fillId="0" borderId="0" xfId="0" applyFont="1" applyAlignment="1">
      <alignment horizontal="left"/>
    </xf>
    <xf numFmtId="3" fontId="31" fillId="0" borderId="11" xfId="0" applyNumberFormat="1" applyFont="1" applyBorder="1" applyAlignment="1">
      <alignment horizontal="left"/>
    </xf>
    <xf numFmtId="3" fontId="31" fillId="0" borderId="1" xfId="0" applyNumberFormat="1" applyFont="1" applyBorder="1" applyAlignment="1">
      <alignment horizontal="left"/>
    </xf>
    <xf numFmtId="3" fontId="31" fillId="0" borderId="12" xfId="0" applyNumberFormat="1" applyFont="1" applyBorder="1" applyAlignment="1">
      <alignment horizontal="left"/>
    </xf>
    <xf numFmtId="0" fontId="19" fillId="0" borderId="0" xfId="0" applyFont="1" applyAlignment="1">
      <alignment horizontal="left" vertical="distributed"/>
    </xf>
    <xf numFmtId="0" fontId="6" fillId="0" borderId="0" xfId="0" applyFont="1" applyAlignment="1">
      <alignment horizontal="left"/>
    </xf>
    <xf numFmtId="4" fontId="29" fillId="0" borderId="3" xfId="0" applyNumberFormat="1" applyFont="1" applyBorder="1" applyAlignment="1">
      <alignment horizontal="center"/>
    </xf>
    <xf numFmtId="4" fontId="29" fillId="0" borderId="9" xfId="0" applyNumberFormat="1" applyFont="1" applyBorder="1" applyAlignment="1">
      <alignment horizontal="center"/>
    </xf>
    <xf numFmtId="4" fontId="31" fillId="0" borderId="10" xfId="0" applyNumberFormat="1" applyFont="1" applyBorder="1" applyAlignment="1">
      <alignment horizontal="center"/>
    </xf>
    <xf numFmtId="4" fontId="31" fillId="0" borderId="6" xfId="0" applyNumberFormat="1" applyFont="1" applyBorder="1" applyAlignment="1">
      <alignment horizontal="center"/>
    </xf>
    <xf numFmtId="4" fontId="31" fillId="0" borderId="5" xfId="0" applyNumberFormat="1" applyFont="1" applyBorder="1" applyAlignment="1">
      <alignment horizontal="center"/>
    </xf>
    <xf numFmtId="4" fontId="29" fillId="0" borderId="5" xfId="0" applyNumberFormat="1" applyFont="1" applyBorder="1" applyAlignment="1">
      <alignment horizontal="center"/>
    </xf>
    <xf numFmtId="4" fontId="29" fillId="0" borderId="10" xfId="0" applyNumberFormat="1" applyFont="1" applyBorder="1" applyAlignment="1">
      <alignment horizontal="center"/>
    </xf>
    <xf numFmtId="4" fontId="29" fillId="0" borderId="6" xfId="0" applyNumberFormat="1" applyFont="1" applyBorder="1" applyAlignment="1">
      <alignment horizontal="center"/>
    </xf>
    <xf numFmtId="4" fontId="29" fillId="0" borderId="4" xfId="0" applyNumberFormat="1" applyFont="1" applyBorder="1" applyAlignment="1">
      <alignment horizontal="center"/>
    </xf>
    <xf numFmtId="4" fontId="44" fillId="0" borderId="10" xfId="0" applyNumberFormat="1" applyFont="1" applyBorder="1" applyAlignment="1">
      <alignment horizontal="center"/>
    </xf>
    <xf numFmtId="4" fontId="44" fillId="0" borderId="6" xfId="0" applyNumberFormat="1" applyFont="1" applyBorder="1" applyAlignment="1">
      <alignment horizontal="center"/>
    </xf>
    <xf numFmtId="0" fontId="31" fillId="0" borderId="2" xfId="0" applyFont="1" applyBorder="1" applyAlignment="1">
      <alignment horizontal="left" vertical="justify" wrapText="1"/>
    </xf>
    <xf numFmtId="0" fontId="101" fillId="0" borderId="0" xfId="0" applyFont="1" applyAlignment="1">
      <alignment horizontal="left" vertical="distributed"/>
    </xf>
    <xf numFmtId="0" fontId="79" fillId="0" borderId="0" xfId="0" applyFont="1" applyAlignment="1">
      <alignment horizontal="left" vertical="distributed" wrapText="1"/>
    </xf>
    <xf numFmtId="0" fontId="28" fillId="0" borderId="0" xfId="0" applyFont="1" applyAlignment="1">
      <alignment horizontal="left" vertical="distributed" wrapText="1"/>
    </xf>
    <xf numFmtId="0" fontId="28" fillId="0" borderId="1" xfId="0" applyFont="1" applyBorder="1" applyAlignment="1">
      <alignment horizontal="center" vertical="distributed"/>
    </xf>
    <xf numFmtId="0" fontId="28" fillId="0" borderId="1" xfId="0" applyFont="1" applyBorder="1" applyAlignment="1">
      <alignment horizontal="left" vertical="distributed"/>
    </xf>
    <xf numFmtId="4" fontId="21" fillId="0" borderId="4" xfId="0" applyNumberFormat="1" applyFont="1" applyBorder="1" applyAlignment="1">
      <alignment horizontal="center" vertical="distributed"/>
    </xf>
    <xf numFmtId="4" fontId="29" fillId="0" borderId="2" xfId="0" applyNumberFormat="1" applyFont="1" applyBorder="1" applyAlignment="1">
      <alignment horizontal="center"/>
    </xf>
    <xf numFmtId="4" fontId="29" fillId="0" borderId="0" xfId="0" applyNumberFormat="1" applyFont="1" applyAlignment="1">
      <alignment horizontal="center"/>
    </xf>
    <xf numFmtId="0" fontId="28" fillId="0" borderId="3" xfId="0" applyFont="1" applyBorder="1" applyAlignment="1">
      <alignment horizontal="left" vertical="distributed" wrapText="1"/>
    </xf>
    <xf numFmtId="3" fontId="80" fillId="0" borderId="23" xfId="0" applyNumberFormat="1" applyFont="1" applyBorder="1" applyAlignment="1">
      <alignment horizontal="left" vertical="distributed"/>
    </xf>
    <xf numFmtId="3" fontId="80" fillId="0" borderId="3" xfId="0" applyNumberFormat="1" applyFont="1" applyBorder="1" applyAlignment="1">
      <alignment horizontal="left" vertical="distributed"/>
    </xf>
    <xf numFmtId="0" fontId="78" fillId="0" borderId="0" xfId="0" applyFont="1" applyAlignment="1">
      <alignment horizontal="left" vertical="distributed"/>
    </xf>
    <xf numFmtId="0" fontId="21" fillId="0" borderId="0" xfId="0" applyFont="1" applyAlignment="1">
      <alignment horizontal="left" vertical="distributed" wrapText="1"/>
    </xf>
    <xf numFmtId="0" fontId="21" fillId="0" borderId="0" xfId="0" applyFont="1" applyAlignment="1">
      <alignment horizontal="left" vertical="distributed"/>
    </xf>
    <xf numFmtId="4" fontId="56" fillId="0" borderId="1" xfId="0" applyNumberFormat="1" applyFont="1" applyBorder="1" applyAlignment="1">
      <alignment horizontal="center" vertical="center" wrapText="1"/>
    </xf>
    <xf numFmtId="0" fontId="29" fillId="0" borderId="0" xfId="0" applyFont="1" applyAlignment="1">
      <alignment horizontal="left" vertical="center" wrapText="1"/>
    </xf>
    <xf numFmtId="0" fontId="106" fillId="0" borderId="0" xfId="0" applyFont="1" applyAlignment="1">
      <alignment horizontal="left" wrapText="1"/>
    </xf>
    <xf numFmtId="3" fontId="34" fillId="0" borderId="0" xfId="0" applyNumberFormat="1" applyFont="1" applyAlignment="1">
      <alignment horizontal="left" vertical="distributed"/>
    </xf>
    <xf numFmtId="3" fontId="29" fillId="0" borderId="0" xfId="0" applyNumberFormat="1" applyFont="1" applyAlignment="1">
      <alignment horizontal="left" vertical="distributed"/>
    </xf>
    <xf numFmtId="0" fontId="44" fillId="0" borderId="13" xfId="0" applyFont="1" applyBorder="1" applyAlignment="1">
      <alignment horizontal="left" vertical="distributed"/>
    </xf>
    <xf numFmtId="0" fontId="44" fillId="0" borderId="15" xfId="0" applyFont="1" applyBorder="1" applyAlignment="1">
      <alignment horizontal="left" vertical="distributed"/>
    </xf>
    <xf numFmtId="0" fontId="44" fillId="0" borderId="14" xfId="0" applyFont="1" applyBorder="1" applyAlignment="1">
      <alignment horizontal="left" vertical="distributed"/>
    </xf>
    <xf numFmtId="0" fontId="75" fillId="6" borderId="25" xfId="0" applyFont="1" applyFill="1" applyBorder="1" applyAlignment="1">
      <alignment horizontal="center"/>
    </xf>
    <xf numFmtId="0" fontId="75" fillId="6" borderId="27" xfId="0" applyFont="1" applyFill="1" applyBorder="1" applyAlignment="1">
      <alignment horizontal="center"/>
    </xf>
    <xf numFmtId="0" fontId="74" fillId="0" borderId="25" xfId="0" applyFont="1" applyBorder="1" applyAlignment="1">
      <alignment horizontal="center"/>
    </xf>
    <xf numFmtId="0" fontId="74" fillId="0" borderId="26" xfId="0" applyFont="1" applyBorder="1" applyAlignment="1">
      <alignment horizontal="center"/>
    </xf>
    <xf numFmtId="0" fontId="75" fillId="6" borderId="24" xfId="0" applyFont="1" applyFill="1" applyBorder="1" applyAlignment="1">
      <alignment horizontal="center"/>
    </xf>
    <xf numFmtId="0" fontId="75" fillId="6" borderId="42" xfId="0" applyFont="1" applyFill="1" applyBorder="1" applyAlignment="1">
      <alignment horizontal="center"/>
    </xf>
    <xf numFmtId="0" fontId="75" fillId="0" borderId="0" xfId="0" applyFont="1" applyAlignment="1">
      <alignment horizontal="center"/>
    </xf>
    <xf numFmtId="0" fontId="31" fillId="0" borderId="0" xfId="0" applyFont="1" applyAlignment="1">
      <alignment horizontal="left" vertical="center" wrapText="1"/>
    </xf>
    <xf numFmtId="0" fontId="21" fillId="0" borderId="3" xfId="0" applyFont="1" applyBorder="1" applyAlignment="1">
      <alignment horizontal="center" vertical="center" wrapText="1"/>
    </xf>
    <xf numFmtId="0" fontId="67" fillId="0" borderId="0" xfId="0" applyFont="1" applyAlignment="1">
      <alignment horizontal="left" vertical="distributed"/>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67" fillId="5" borderId="0" xfId="0" applyFont="1" applyFill="1" applyAlignment="1">
      <alignment horizontal="left" vertical="distributed"/>
    </xf>
    <xf numFmtId="0" fontId="0" fillId="5" borderId="0" xfId="0" applyFill="1" applyAlignment="1">
      <alignment horizontal="left" vertical="distributed"/>
    </xf>
    <xf numFmtId="4" fontId="67"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 fillId="5" borderId="0" xfId="0" applyFont="1" applyFill="1" applyAlignment="1">
      <alignment horizontal="left" vertical="distributed"/>
    </xf>
  </cellXfs>
  <cellStyles count="7">
    <cellStyle name="Good" xfId="5" builtinId="26"/>
    <cellStyle name="Hyperlink" xfId="2" builtinId="8"/>
    <cellStyle name="Neutral" xfId="6" builtinId="28"/>
    <cellStyle name="Normal" xfId="0" builtinId="0"/>
    <cellStyle name="Normal 2" xfId="3" xr:uid="{00000000-0005-0000-0000-000004000000}"/>
    <cellStyle name="Normal 2 2" xfId="4" xr:uid="{00000000-0005-0000-0000-000005000000}"/>
    <cellStyle name="Percent" xfId="1" builtinId="5"/>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47"/>
  <sheetViews>
    <sheetView topLeftCell="A16" workbookViewId="0">
      <selection activeCell="G3" sqref="G3"/>
    </sheetView>
  </sheetViews>
  <sheetFormatPr defaultColWidth="9.140625" defaultRowHeight="15.75" x14ac:dyDescent="0.25"/>
  <cols>
    <col min="1" max="1" width="44.5703125" style="3" customWidth="1"/>
    <col min="2" max="2" width="91.140625" style="3" customWidth="1"/>
  </cols>
  <sheetData>
    <row r="1" spans="1:2" s="1" customFormat="1" ht="136.15" customHeight="1" x14ac:dyDescent="0.2">
      <c r="A1" s="472" t="s">
        <v>426</v>
      </c>
      <c r="B1" s="472"/>
    </row>
    <row r="2" spans="1:2" s="1" customFormat="1" ht="15.75" customHeight="1" x14ac:dyDescent="0.2">
      <c r="A2" s="473" t="s">
        <v>453</v>
      </c>
      <c r="B2" s="473"/>
    </row>
    <row r="3" spans="1:2" ht="15.75" customHeight="1" x14ac:dyDescent="0.25">
      <c r="A3" s="2"/>
      <c r="B3" s="2"/>
    </row>
    <row r="4" spans="1:2" ht="15.75" customHeight="1" x14ac:dyDescent="0.25">
      <c r="A4" s="286" t="s">
        <v>0</v>
      </c>
      <c r="B4" s="477" t="s">
        <v>500</v>
      </c>
    </row>
    <row r="5" spans="1:2" ht="34.15" customHeight="1" x14ac:dyDescent="0.25">
      <c r="A5" s="287"/>
      <c r="B5" s="478"/>
    </row>
    <row r="6" spans="1:2" ht="35.25" customHeight="1" x14ac:dyDescent="0.25">
      <c r="A6" s="287"/>
      <c r="B6" s="478"/>
    </row>
    <row r="7" spans="1:2" ht="38.450000000000003" customHeight="1" x14ac:dyDescent="0.25">
      <c r="A7" s="287"/>
      <c r="B7" s="478"/>
    </row>
    <row r="8" spans="1:2" ht="105" customHeight="1" x14ac:dyDescent="0.25">
      <c r="A8" s="287"/>
      <c r="B8" s="478"/>
    </row>
    <row r="9" spans="1:2" ht="131.44999999999999" customHeight="1" x14ac:dyDescent="0.25">
      <c r="A9" s="287"/>
      <c r="B9" s="478"/>
    </row>
    <row r="10" spans="1:2" ht="21.6" customHeight="1" x14ac:dyDescent="0.25">
      <c r="A10" s="287"/>
      <c r="B10" s="478"/>
    </row>
    <row r="11" spans="1:2" ht="63" customHeight="1" x14ac:dyDescent="0.25">
      <c r="A11" s="287"/>
      <c r="B11" s="478"/>
    </row>
    <row r="12" spans="1:2" ht="98.45" customHeight="1" x14ac:dyDescent="0.25">
      <c r="A12" s="287"/>
      <c r="B12" s="478"/>
    </row>
    <row r="13" spans="1:2" ht="49.15" customHeight="1" x14ac:dyDescent="0.25">
      <c r="A13" s="287"/>
      <c r="B13" s="478"/>
    </row>
    <row r="14" spans="1:2" ht="45" customHeight="1" x14ac:dyDescent="0.25">
      <c r="A14" s="287"/>
      <c r="B14" s="478"/>
    </row>
    <row r="15" spans="1:2" ht="53.45" customHeight="1" x14ac:dyDescent="0.25">
      <c r="A15" s="287"/>
      <c r="B15" s="479"/>
    </row>
    <row r="16" spans="1:2" ht="32.25" customHeight="1" x14ac:dyDescent="0.25">
      <c r="A16" s="481"/>
      <c r="B16" s="482"/>
    </row>
    <row r="17" spans="1:3" x14ac:dyDescent="0.25">
      <c r="A17" s="474" t="s">
        <v>1</v>
      </c>
      <c r="B17" s="474"/>
    </row>
    <row r="18" spans="1:3" ht="105" customHeight="1" x14ac:dyDescent="0.25">
      <c r="A18" s="475" t="s">
        <v>307</v>
      </c>
      <c r="B18" s="476"/>
      <c r="C18" s="4"/>
    </row>
    <row r="19" spans="1:3" ht="15.6" customHeight="1" x14ac:dyDescent="0.25">
      <c r="A19" s="285"/>
      <c r="B19" s="285"/>
      <c r="C19" s="4"/>
    </row>
    <row r="20" spans="1:3" ht="15.75" customHeight="1" x14ac:dyDescent="0.25">
      <c r="A20" s="474" t="s">
        <v>2</v>
      </c>
      <c r="B20" s="474"/>
    </row>
    <row r="21" spans="1:3" ht="15.75" customHeight="1" x14ac:dyDescent="0.25">
      <c r="A21" s="474" t="s">
        <v>3</v>
      </c>
      <c r="B21" s="474"/>
    </row>
    <row r="22" spans="1:3" ht="33" customHeight="1" x14ac:dyDescent="0.25">
      <c r="A22" s="474" t="s">
        <v>4</v>
      </c>
      <c r="B22" s="474"/>
    </row>
    <row r="23" spans="1:3" ht="15.75" customHeight="1" x14ac:dyDescent="0.25">
      <c r="A23" s="473" t="s">
        <v>5</v>
      </c>
      <c r="B23" s="473"/>
    </row>
    <row r="24" spans="1:3" ht="15.75" customHeight="1" x14ac:dyDescent="0.25">
      <c r="A24" s="473" t="s">
        <v>6</v>
      </c>
      <c r="B24" s="473"/>
    </row>
    <row r="26" spans="1:3" x14ac:dyDescent="0.25">
      <c r="A26" s="3" t="s">
        <v>7</v>
      </c>
    </row>
    <row r="28" spans="1:3" ht="18.75" x14ac:dyDescent="0.25">
      <c r="A28" s="5" t="s">
        <v>8</v>
      </c>
    </row>
    <row r="29" spans="1:3" ht="31.5" customHeight="1" x14ac:dyDescent="0.25">
      <c r="A29" s="284" t="s">
        <v>9</v>
      </c>
      <c r="B29" s="7" t="s">
        <v>10</v>
      </c>
    </row>
    <row r="30" spans="1:3" ht="48" customHeight="1" x14ac:dyDescent="0.25">
      <c r="A30" s="284" t="s">
        <v>11</v>
      </c>
      <c r="B30" s="8" t="s">
        <v>12</v>
      </c>
    </row>
    <row r="31" spans="1:3" ht="47.25" x14ac:dyDescent="0.25">
      <c r="A31" s="283" t="s">
        <v>13</v>
      </c>
      <c r="B31" s="8" t="s">
        <v>14</v>
      </c>
    </row>
    <row r="32" spans="1:3" x14ac:dyDescent="0.25">
      <c r="A32" s="283" t="s">
        <v>300</v>
      </c>
      <c r="B32" s="7" t="s">
        <v>15</v>
      </c>
    </row>
    <row r="33" spans="1:2" x14ac:dyDescent="0.25">
      <c r="A33" s="283" t="s">
        <v>16</v>
      </c>
      <c r="B33" s="7" t="s">
        <v>17</v>
      </c>
    </row>
    <row r="34" spans="1:2" ht="31.5" x14ac:dyDescent="0.25">
      <c r="A34" s="295" t="s">
        <v>330</v>
      </c>
      <c r="B34" s="7" t="s">
        <v>452</v>
      </c>
    </row>
    <row r="35" spans="1:2" x14ac:dyDescent="0.25">
      <c r="A35" s="9"/>
    </row>
    <row r="36" spans="1:2" ht="18.75" x14ac:dyDescent="0.25">
      <c r="A36" s="5" t="s">
        <v>18</v>
      </c>
    </row>
    <row r="37" spans="1:2" ht="47.25" hidden="1" x14ac:dyDescent="0.25">
      <c r="A37" s="6" t="s">
        <v>19</v>
      </c>
      <c r="B37" s="10" t="s">
        <v>20</v>
      </c>
    </row>
    <row r="38" spans="1:2" ht="47.25" hidden="1" x14ac:dyDescent="0.25">
      <c r="A38" s="6" t="s">
        <v>21</v>
      </c>
      <c r="B38" s="8" t="s">
        <v>22</v>
      </c>
    </row>
    <row r="39" spans="1:2" ht="31.15" customHeight="1" x14ac:dyDescent="0.25">
      <c r="A39" s="283" t="s">
        <v>300</v>
      </c>
      <c r="B39" s="7" t="s">
        <v>23</v>
      </c>
    </row>
    <row r="40" spans="1:2" x14ac:dyDescent="0.25">
      <c r="A40" s="283" t="s">
        <v>16</v>
      </c>
      <c r="B40" s="7" t="s">
        <v>17</v>
      </c>
    </row>
    <row r="41" spans="1:2" x14ac:dyDescent="0.25">
      <c r="A41" s="11"/>
    </row>
    <row r="46" spans="1:2" ht="31.15" customHeight="1" x14ac:dyDescent="0.25">
      <c r="A46" s="480" t="s">
        <v>24</v>
      </c>
      <c r="B46" s="480"/>
    </row>
    <row r="47" spans="1:2" ht="35.450000000000003" customHeight="1" x14ac:dyDescent="0.25">
      <c r="A47" s="480" t="s">
        <v>25</v>
      </c>
      <c r="B47" s="480"/>
    </row>
  </sheetData>
  <mergeCells count="13">
    <mergeCell ref="A46:B46"/>
    <mergeCell ref="A47:B47"/>
    <mergeCell ref="A16:B16"/>
    <mergeCell ref="A22:B22"/>
    <mergeCell ref="A23:B23"/>
    <mergeCell ref="A24:B24"/>
    <mergeCell ref="A21:B21"/>
    <mergeCell ref="A1:B1"/>
    <mergeCell ref="A2:B2"/>
    <mergeCell ref="A17:B17"/>
    <mergeCell ref="A18:B18"/>
    <mergeCell ref="A20:B20"/>
    <mergeCell ref="B4:B15"/>
  </mergeCells>
  <hyperlinks>
    <hyperlink ref="A37" location="'3 Analiza financiara-indicatori'!A1" display="3 Analiza financiara - indicatori" xr:uid="{00000000-0004-0000-0000-000000000000}"/>
    <hyperlink ref="A38" location="'4 Risc beneficiar'!A1" display="4 Risc beneficiar" xr:uid="{00000000-0004-0000-0000-000001000000}"/>
    <hyperlink ref="A29" location="'Buget cerere'!A1" display="Buget cerere" xr:uid="{00000000-0004-0000-0000-000002000000}"/>
    <hyperlink ref="A30" location="Investitie!A1" display=" Investitie" xr:uid="{00000000-0004-0000-0000-000003000000}"/>
    <hyperlink ref="A31" location="'Proiectii financiare_V,Ch act'!A1" display="Proiectii financiare_V,Ch act" xr:uid="{00000000-0004-0000-0000-000004000000}"/>
    <hyperlink ref="A32" location="'Proiectii financiare marginale'!A1" display="Proiectii financiare_marginal" xr:uid="{00000000-0004-0000-0000-000005000000}"/>
    <hyperlink ref="A33" location="'Rentabilitate investitie'!A1" display="Rentabilitate investitie" xr:uid="{00000000-0004-0000-0000-000006000000}"/>
    <hyperlink ref="A39" location="'Proiectii financiare marginale'!A1" display="Proiectii financiare_marginale" xr:uid="{00000000-0004-0000-0000-000007000000}"/>
    <hyperlink ref="A40" location="'Rentabilitate investitie'!A1" display="Rentabilitate investitie" xr:uid="{00000000-0004-0000-0000-000008000000}"/>
    <hyperlink ref="A34" location="'Deviz general'!A1" display="Deviz general" xr:uid="{00000000-0004-0000-0000-000009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39997558519241921"/>
  </sheetPr>
  <dimension ref="A1:AE163"/>
  <sheetViews>
    <sheetView workbookViewId="0">
      <selection activeCell="K73" sqref="K73"/>
    </sheetView>
  </sheetViews>
  <sheetFormatPr defaultColWidth="8.85546875" defaultRowHeight="15" x14ac:dyDescent="0.25"/>
  <cols>
    <col min="1" max="1" width="45.7109375" style="172" customWidth="1"/>
    <col min="2" max="2" width="15.5703125" style="39" customWidth="1"/>
    <col min="3" max="3" width="15.5703125" style="39" hidden="1" customWidth="1"/>
    <col min="4" max="8" width="15.5703125" style="39" customWidth="1"/>
    <col min="9" max="9" width="15.5703125" style="135" customWidth="1"/>
    <col min="10" max="17" width="15.5703125" style="39" customWidth="1"/>
    <col min="18" max="18" width="55.28515625" style="40" customWidth="1"/>
    <col min="19" max="31" width="9.140625" style="137" customWidth="1"/>
  </cols>
  <sheetData>
    <row r="1" spans="1:31" ht="36.6" customHeight="1" x14ac:dyDescent="0.25">
      <c r="A1" s="540" t="s">
        <v>491</v>
      </c>
      <c r="B1" s="540"/>
      <c r="C1" s="540"/>
      <c r="D1" s="540"/>
      <c r="E1" s="540"/>
      <c r="F1" s="540"/>
      <c r="G1" s="540"/>
      <c r="H1" s="540"/>
      <c r="I1" s="540"/>
      <c r="J1" s="540"/>
      <c r="K1" s="540"/>
      <c r="L1" s="540"/>
      <c r="M1" s="540"/>
      <c r="N1" s="540"/>
      <c r="O1" s="540"/>
      <c r="P1" s="540"/>
      <c r="Q1" s="540"/>
    </row>
    <row r="2" spans="1:31" ht="20.25" x14ac:dyDescent="0.25">
      <c r="A2" s="134"/>
      <c r="B2" s="138"/>
      <c r="C2" s="138"/>
      <c r="D2" s="138"/>
      <c r="J2" s="136"/>
      <c r="K2" s="136"/>
      <c r="L2" s="136"/>
      <c r="M2" s="136"/>
    </row>
    <row r="3" spans="1:31" ht="27.75" customHeight="1" x14ac:dyDescent="0.25">
      <c r="A3" s="541" t="s">
        <v>494</v>
      </c>
      <c r="B3" s="541"/>
      <c r="C3" s="541"/>
      <c r="D3" s="541"/>
      <c r="E3" s="541"/>
      <c r="F3" s="541"/>
      <c r="G3" s="541"/>
      <c r="H3" s="541"/>
      <c r="I3" s="541"/>
      <c r="J3" s="541"/>
      <c r="K3" s="541"/>
      <c r="L3" s="541"/>
      <c r="M3" s="541"/>
      <c r="N3" s="541"/>
      <c r="O3" s="541"/>
      <c r="P3" s="541"/>
      <c r="Q3" s="541"/>
    </row>
    <row r="4" spans="1:31" s="48" customFormat="1" ht="36" customHeight="1" x14ac:dyDescent="0.25">
      <c r="A4" s="542" t="s">
        <v>121</v>
      </c>
      <c r="B4" s="542"/>
      <c r="C4" s="542"/>
      <c r="D4" s="542"/>
      <c r="E4" s="542"/>
      <c r="F4" s="542"/>
      <c r="G4" s="542"/>
      <c r="H4" s="542"/>
      <c r="I4" s="542"/>
      <c r="J4" s="542"/>
      <c r="K4" s="542"/>
      <c r="L4" s="542"/>
      <c r="M4" s="542"/>
      <c r="N4" s="542"/>
      <c r="O4" s="542"/>
      <c r="P4" s="542"/>
      <c r="Q4" s="542"/>
      <c r="R4" s="88"/>
      <c r="S4" s="139"/>
      <c r="T4" s="139"/>
      <c r="U4" s="139"/>
      <c r="V4" s="139"/>
      <c r="W4" s="139"/>
      <c r="X4" s="139"/>
      <c r="Y4" s="139"/>
      <c r="Z4" s="139"/>
      <c r="AA4" s="139"/>
      <c r="AB4" s="139"/>
      <c r="AC4" s="139"/>
      <c r="AD4" s="139"/>
      <c r="AE4" s="139"/>
    </row>
    <row r="5" spans="1:31" s="48" customFormat="1" ht="36" customHeight="1" x14ac:dyDescent="0.25">
      <c r="A5" s="543" t="s">
        <v>122</v>
      </c>
      <c r="B5" s="543"/>
      <c r="C5" s="543"/>
      <c r="D5" s="543"/>
      <c r="E5" s="543"/>
      <c r="F5" s="543"/>
      <c r="G5" s="543"/>
      <c r="H5" s="543"/>
      <c r="I5" s="543"/>
      <c r="J5" s="543"/>
      <c r="K5" s="543"/>
      <c r="L5" s="543"/>
      <c r="M5" s="141"/>
      <c r="N5" s="88"/>
      <c r="O5" s="88"/>
      <c r="P5" s="88"/>
      <c r="Q5" s="88"/>
      <c r="R5" s="88"/>
      <c r="S5" s="139"/>
      <c r="T5" s="139"/>
      <c r="U5" s="139"/>
      <c r="V5" s="139"/>
      <c r="W5" s="139"/>
      <c r="X5" s="139"/>
      <c r="Y5" s="139"/>
      <c r="Z5" s="139"/>
      <c r="AA5" s="139"/>
      <c r="AB5" s="139"/>
      <c r="AC5" s="139"/>
      <c r="AD5" s="139"/>
      <c r="AE5" s="139"/>
    </row>
    <row r="6" spans="1:31" s="48" customFormat="1" ht="25.5" x14ac:dyDescent="0.25">
      <c r="A6" s="142" t="s">
        <v>123</v>
      </c>
      <c r="B6" s="143" t="s">
        <v>94</v>
      </c>
      <c r="C6" s="143">
        <v>0</v>
      </c>
      <c r="D6" s="143">
        <v>1</v>
      </c>
      <c r="E6" s="143">
        <v>2</v>
      </c>
      <c r="F6" s="143">
        <v>3</v>
      </c>
      <c r="G6" s="143">
        <v>4</v>
      </c>
      <c r="H6" s="143">
        <v>5</v>
      </c>
      <c r="I6" s="143">
        <v>6</v>
      </c>
      <c r="J6" s="143">
        <v>7</v>
      </c>
      <c r="K6" s="143">
        <v>8</v>
      </c>
      <c r="L6" s="143">
        <v>9</v>
      </c>
      <c r="M6" s="143">
        <v>10</v>
      </c>
      <c r="N6" s="143">
        <v>11</v>
      </c>
      <c r="O6" s="143">
        <v>12</v>
      </c>
      <c r="P6" s="143">
        <v>13</v>
      </c>
      <c r="Q6" s="143">
        <v>14</v>
      </c>
      <c r="R6" s="105"/>
    </row>
    <row r="7" spans="1:31" s="48" customFormat="1" x14ac:dyDescent="0.25">
      <c r="A7" s="144" t="s">
        <v>124</v>
      </c>
      <c r="B7" s="145"/>
      <c r="C7" s="533"/>
      <c r="D7" s="145"/>
      <c r="E7" s="145"/>
      <c r="F7" s="145"/>
      <c r="G7" s="145"/>
      <c r="H7" s="145"/>
      <c r="I7" s="145"/>
      <c r="J7" s="145"/>
      <c r="K7" s="145"/>
      <c r="L7" s="145"/>
      <c r="M7" s="145"/>
      <c r="N7" s="145"/>
      <c r="O7" s="145"/>
      <c r="P7" s="145"/>
      <c r="Q7" s="145"/>
      <c r="R7" s="88"/>
      <c r="S7" s="139"/>
      <c r="T7" s="139"/>
      <c r="U7" s="139"/>
      <c r="V7" s="139"/>
      <c r="W7" s="139"/>
      <c r="X7" s="139"/>
      <c r="Y7" s="139"/>
      <c r="Z7" s="139"/>
      <c r="AA7" s="139"/>
      <c r="AB7" s="139"/>
      <c r="AC7" s="139"/>
      <c r="AD7" s="139"/>
      <c r="AE7" s="139"/>
    </row>
    <row r="8" spans="1:31" s="48" customFormat="1" x14ac:dyDescent="0.2">
      <c r="A8" s="146" t="s">
        <v>434</v>
      </c>
      <c r="B8" s="55">
        <f>SUM(D8:Q8)</f>
        <v>0</v>
      </c>
      <c r="C8" s="534"/>
      <c r="D8" s="98">
        <f t="shared" ref="D8:Q8" si="0">D9*D10</f>
        <v>0</v>
      </c>
      <c r="E8" s="98">
        <f t="shared" si="0"/>
        <v>0</v>
      </c>
      <c r="F8" s="98">
        <f t="shared" si="0"/>
        <v>0</v>
      </c>
      <c r="G8" s="98">
        <f t="shared" si="0"/>
        <v>0</v>
      </c>
      <c r="H8" s="98">
        <f t="shared" si="0"/>
        <v>0</v>
      </c>
      <c r="I8" s="98">
        <f t="shared" si="0"/>
        <v>0</v>
      </c>
      <c r="J8" s="98">
        <f t="shared" si="0"/>
        <v>0</v>
      </c>
      <c r="K8" s="98">
        <f t="shared" si="0"/>
        <v>0</v>
      </c>
      <c r="L8" s="98">
        <f t="shared" si="0"/>
        <v>0</v>
      </c>
      <c r="M8" s="98">
        <f t="shared" si="0"/>
        <v>0</v>
      </c>
      <c r="N8" s="98">
        <f t="shared" si="0"/>
        <v>0</v>
      </c>
      <c r="O8" s="98">
        <f t="shared" si="0"/>
        <v>0</v>
      </c>
      <c r="P8" s="98">
        <f t="shared" si="0"/>
        <v>0</v>
      </c>
      <c r="Q8" s="98">
        <f t="shared" si="0"/>
        <v>0</v>
      </c>
      <c r="R8" s="88"/>
      <c r="S8" s="139"/>
      <c r="T8" s="139"/>
      <c r="U8" s="139"/>
      <c r="V8" s="139"/>
      <c r="W8" s="139"/>
      <c r="X8" s="139"/>
      <c r="Y8" s="139"/>
      <c r="Z8" s="139"/>
      <c r="AA8" s="139"/>
      <c r="AB8" s="139"/>
      <c r="AC8" s="139"/>
      <c r="AD8" s="139"/>
      <c r="AE8" s="139"/>
    </row>
    <row r="9" spans="1:31" s="151" customFormat="1" ht="11.25" x14ac:dyDescent="0.2">
      <c r="A9" s="147" t="s">
        <v>325</v>
      </c>
      <c r="B9" s="148" t="s">
        <v>125</v>
      </c>
      <c r="C9" s="534"/>
      <c r="D9" s="149">
        <v>0</v>
      </c>
      <c r="E9" s="149">
        <v>0</v>
      </c>
      <c r="F9" s="149">
        <v>0</v>
      </c>
      <c r="G9" s="149">
        <v>0</v>
      </c>
      <c r="H9" s="149">
        <v>0</v>
      </c>
      <c r="I9" s="149">
        <v>0</v>
      </c>
      <c r="J9" s="149">
        <v>0</v>
      </c>
      <c r="K9" s="149">
        <v>0</v>
      </c>
      <c r="L9" s="149">
        <v>0</v>
      </c>
      <c r="M9" s="149">
        <v>0</v>
      </c>
      <c r="N9" s="149">
        <v>0</v>
      </c>
      <c r="O9" s="149">
        <v>0</v>
      </c>
      <c r="P9" s="149">
        <v>0</v>
      </c>
      <c r="Q9" s="149">
        <v>0</v>
      </c>
      <c r="R9" s="150"/>
      <c r="S9" s="150"/>
      <c r="T9" s="150"/>
      <c r="U9" s="150"/>
      <c r="V9" s="150"/>
      <c r="W9" s="150"/>
      <c r="X9" s="150"/>
      <c r="Y9" s="150"/>
      <c r="Z9" s="150"/>
      <c r="AA9" s="150"/>
      <c r="AB9" s="150"/>
      <c r="AC9" s="150"/>
      <c r="AD9" s="150"/>
      <c r="AE9" s="150"/>
    </row>
    <row r="10" spans="1:31" s="151" customFormat="1" ht="11.25" x14ac:dyDescent="0.2">
      <c r="A10" s="147" t="s">
        <v>326</v>
      </c>
      <c r="B10" s="148" t="s">
        <v>125</v>
      </c>
      <c r="C10" s="534"/>
      <c r="D10" s="149">
        <v>0</v>
      </c>
      <c r="E10" s="149">
        <v>0</v>
      </c>
      <c r="F10" s="149">
        <v>0</v>
      </c>
      <c r="G10" s="149">
        <v>0</v>
      </c>
      <c r="H10" s="149">
        <v>0</v>
      </c>
      <c r="I10" s="149">
        <v>0</v>
      </c>
      <c r="J10" s="149">
        <v>0</v>
      </c>
      <c r="K10" s="149">
        <v>0</v>
      </c>
      <c r="L10" s="149">
        <v>0</v>
      </c>
      <c r="M10" s="149">
        <v>0</v>
      </c>
      <c r="N10" s="149">
        <v>0</v>
      </c>
      <c r="O10" s="149">
        <v>0</v>
      </c>
      <c r="P10" s="149">
        <v>0</v>
      </c>
      <c r="Q10" s="149">
        <v>0</v>
      </c>
      <c r="R10" s="150"/>
      <c r="S10" s="150"/>
      <c r="T10" s="150"/>
      <c r="U10" s="150"/>
      <c r="V10" s="150"/>
      <c r="W10" s="150"/>
      <c r="X10" s="150"/>
      <c r="Y10" s="150"/>
      <c r="Z10" s="150"/>
      <c r="AA10" s="150"/>
      <c r="AB10" s="150"/>
      <c r="AC10" s="150"/>
      <c r="AD10" s="150"/>
      <c r="AE10" s="150"/>
    </row>
    <row r="11" spans="1:31" s="48" customFormat="1" x14ac:dyDescent="0.2">
      <c r="A11" s="146" t="s">
        <v>435</v>
      </c>
      <c r="B11" s="55">
        <f>SUM(D11:Q11)</f>
        <v>0</v>
      </c>
      <c r="C11" s="534"/>
      <c r="D11" s="98">
        <f t="shared" ref="D11:Q11" si="1">D12*D13</f>
        <v>0</v>
      </c>
      <c r="E11" s="98">
        <f t="shared" si="1"/>
        <v>0</v>
      </c>
      <c r="F11" s="98">
        <f t="shared" si="1"/>
        <v>0</v>
      </c>
      <c r="G11" s="98">
        <f t="shared" si="1"/>
        <v>0</v>
      </c>
      <c r="H11" s="98">
        <f t="shared" si="1"/>
        <v>0</v>
      </c>
      <c r="I11" s="98">
        <f t="shared" si="1"/>
        <v>0</v>
      </c>
      <c r="J11" s="98">
        <f t="shared" si="1"/>
        <v>0</v>
      </c>
      <c r="K11" s="98">
        <f t="shared" si="1"/>
        <v>0</v>
      </c>
      <c r="L11" s="98">
        <f t="shared" si="1"/>
        <v>0</v>
      </c>
      <c r="M11" s="98">
        <f t="shared" si="1"/>
        <v>0</v>
      </c>
      <c r="N11" s="98">
        <f t="shared" si="1"/>
        <v>0</v>
      </c>
      <c r="O11" s="98">
        <f t="shared" si="1"/>
        <v>0</v>
      </c>
      <c r="P11" s="98">
        <f t="shared" si="1"/>
        <v>0</v>
      </c>
      <c r="Q11" s="98">
        <f t="shared" si="1"/>
        <v>0</v>
      </c>
      <c r="R11" s="88"/>
      <c r="S11" s="139"/>
      <c r="T11" s="139"/>
      <c r="U11" s="139"/>
      <c r="V11" s="139"/>
      <c r="W11" s="139"/>
      <c r="X11" s="139"/>
      <c r="Y11" s="139"/>
      <c r="Z11" s="139"/>
      <c r="AA11" s="139"/>
      <c r="AB11" s="139"/>
      <c r="AC11" s="139"/>
      <c r="AD11" s="139"/>
      <c r="AE11" s="139"/>
    </row>
    <row r="12" spans="1:31" s="151" customFormat="1" ht="11.25" x14ac:dyDescent="0.2">
      <c r="A12" s="147" t="s">
        <v>325</v>
      </c>
      <c r="B12" s="148" t="s">
        <v>125</v>
      </c>
      <c r="C12" s="534"/>
      <c r="D12" s="149">
        <v>0</v>
      </c>
      <c r="E12" s="149">
        <v>0</v>
      </c>
      <c r="F12" s="149">
        <v>0</v>
      </c>
      <c r="G12" s="149">
        <v>0</v>
      </c>
      <c r="H12" s="149">
        <v>0</v>
      </c>
      <c r="I12" s="149">
        <v>0</v>
      </c>
      <c r="J12" s="149">
        <v>0</v>
      </c>
      <c r="K12" s="149">
        <v>0</v>
      </c>
      <c r="L12" s="149">
        <v>0</v>
      </c>
      <c r="M12" s="149">
        <v>0</v>
      </c>
      <c r="N12" s="149">
        <v>0</v>
      </c>
      <c r="O12" s="149">
        <v>0</v>
      </c>
      <c r="P12" s="149">
        <v>0</v>
      </c>
      <c r="Q12" s="149">
        <v>0</v>
      </c>
      <c r="R12" s="150"/>
      <c r="S12" s="150"/>
      <c r="T12" s="150"/>
      <c r="U12" s="150"/>
      <c r="V12" s="150"/>
      <c r="W12" s="150"/>
      <c r="X12" s="150"/>
      <c r="Y12" s="150"/>
      <c r="Z12" s="150"/>
      <c r="AA12" s="150"/>
      <c r="AB12" s="150"/>
      <c r="AC12" s="150"/>
      <c r="AD12" s="150"/>
      <c r="AE12" s="150"/>
    </row>
    <row r="13" spans="1:31" s="151" customFormat="1" ht="11.25" x14ac:dyDescent="0.2">
      <c r="A13" s="147" t="s">
        <v>326</v>
      </c>
      <c r="B13" s="148" t="s">
        <v>125</v>
      </c>
      <c r="C13" s="534"/>
      <c r="D13" s="149">
        <v>0</v>
      </c>
      <c r="E13" s="149">
        <v>0</v>
      </c>
      <c r="F13" s="149">
        <v>0</v>
      </c>
      <c r="G13" s="149">
        <v>0</v>
      </c>
      <c r="H13" s="149">
        <v>0</v>
      </c>
      <c r="I13" s="149">
        <v>0</v>
      </c>
      <c r="J13" s="149">
        <v>0</v>
      </c>
      <c r="K13" s="149">
        <v>0</v>
      </c>
      <c r="L13" s="149">
        <v>0</v>
      </c>
      <c r="M13" s="149">
        <v>0</v>
      </c>
      <c r="N13" s="149">
        <v>0</v>
      </c>
      <c r="O13" s="149">
        <v>0</v>
      </c>
      <c r="P13" s="149">
        <v>0</v>
      </c>
      <c r="Q13" s="149">
        <v>0</v>
      </c>
      <c r="R13" s="150"/>
      <c r="S13" s="150"/>
      <c r="T13" s="150"/>
      <c r="U13" s="150"/>
      <c r="V13" s="150"/>
      <c r="W13" s="150"/>
      <c r="X13" s="150"/>
      <c r="Y13" s="150"/>
      <c r="Z13" s="150"/>
      <c r="AA13" s="150"/>
      <c r="AB13" s="150"/>
      <c r="AC13" s="150"/>
      <c r="AD13" s="150"/>
      <c r="AE13" s="150"/>
    </row>
    <row r="14" spans="1:31" s="48" customFormat="1" x14ac:dyDescent="0.2">
      <c r="A14" s="146" t="s">
        <v>436</v>
      </c>
      <c r="B14" s="55">
        <f>SUM(D14:Q14)</f>
        <v>0</v>
      </c>
      <c r="C14" s="534"/>
      <c r="D14" s="98">
        <f t="shared" ref="D14:Q14" si="2">D15*D16</f>
        <v>0</v>
      </c>
      <c r="E14" s="98">
        <f t="shared" si="2"/>
        <v>0</v>
      </c>
      <c r="F14" s="98">
        <f t="shared" si="2"/>
        <v>0</v>
      </c>
      <c r="G14" s="98">
        <f t="shared" si="2"/>
        <v>0</v>
      </c>
      <c r="H14" s="98">
        <f t="shared" si="2"/>
        <v>0</v>
      </c>
      <c r="I14" s="98">
        <f t="shared" si="2"/>
        <v>0</v>
      </c>
      <c r="J14" s="98">
        <f t="shared" si="2"/>
        <v>0</v>
      </c>
      <c r="K14" s="98">
        <f t="shared" si="2"/>
        <v>0</v>
      </c>
      <c r="L14" s="98">
        <f t="shared" si="2"/>
        <v>0</v>
      </c>
      <c r="M14" s="98">
        <f t="shared" si="2"/>
        <v>0</v>
      </c>
      <c r="N14" s="98">
        <f t="shared" si="2"/>
        <v>0</v>
      </c>
      <c r="O14" s="98">
        <f t="shared" si="2"/>
        <v>0</v>
      </c>
      <c r="P14" s="98">
        <f t="shared" si="2"/>
        <v>0</v>
      </c>
      <c r="Q14" s="98">
        <f t="shared" si="2"/>
        <v>0</v>
      </c>
      <c r="R14" s="88"/>
      <c r="S14" s="139"/>
      <c r="T14" s="139"/>
      <c r="U14" s="139"/>
      <c r="V14" s="139"/>
      <c r="W14" s="139"/>
      <c r="X14" s="139"/>
      <c r="Y14" s="139"/>
      <c r="Z14" s="139"/>
      <c r="AA14" s="139"/>
      <c r="AB14" s="139"/>
      <c r="AC14" s="139"/>
      <c r="AD14" s="139"/>
      <c r="AE14" s="139"/>
    </row>
    <row r="15" spans="1:31" s="151" customFormat="1" ht="11.25" x14ac:dyDescent="0.2">
      <c r="A15" s="147" t="s">
        <v>325</v>
      </c>
      <c r="B15" s="148" t="s">
        <v>125</v>
      </c>
      <c r="C15" s="534"/>
      <c r="D15" s="149">
        <v>0</v>
      </c>
      <c r="E15" s="149">
        <v>0</v>
      </c>
      <c r="F15" s="149">
        <v>0</v>
      </c>
      <c r="G15" s="149">
        <v>0</v>
      </c>
      <c r="H15" s="149">
        <v>0</v>
      </c>
      <c r="I15" s="149">
        <v>0</v>
      </c>
      <c r="J15" s="149">
        <v>0</v>
      </c>
      <c r="K15" s="149">
        <v>0</v>
      </c>
      <c r="L15" s="149">
        <v>0</v>
      </c>
      <c r="M15" s="149">
        <v>0</v>
      </c>
      <c r="N15" s="149">
        <v>0</v>
      </c>
      <c r="O15" s="149">
        <v>0</v>
      </c>
      <c r="P15" s="149">
        <v>0</v>
      </c>
      <c r="Q15" s="149">
        <v>0</v>
      </c>
      <c r="R15" s="150"/>
      <c r="S15" s="150"/>
      <c r="T15" s="150"/>
      <c r="U15" s="150"/>
      <c r="V15" s="150"/>
      <c r="W15" s="150"/>
      <c r="X15" s="150"/>
      <c r="Y15" s="150"/>
      <c r="Z15" s="150"/>
      <c r="AA15" s="150"/>
      <c r="AB15" s="150"/>
      <c r="AC15" s="150"/>
      <c r="AD15" s="150"/>
      <c r="AE15" s="150"/>
    </row>
    <row r="16" spans="1:31" s="151" customFormat="1" ht="11.25" x14ac:dyDescent="0.2">
      <c r="A16" s="147" t="s">
        <v>326</v>
      </c>
      <c r="B16" s="148" t="s">
        <v>125</v>
      </c>
      <c r="C16" s="534"/>
      <c r="D16" s="149">
        <v>0</v>
      </c>
      <c r="E16" s="149">
        <v>0</v>
      </c>
      <c r="F16" s="149">
        <v>0</v>
      </c>
      <c r="G16" s="149">
        <v>0</v>
      </c>
      <c r="H16" s="149">
        <v>0</v>
      </c>
      <c r="I16" s="149">
        <v>0</v>
      </c>
      <c r="J16" s="149">
        <v>0</v>
      </c>
      <c r="K16" s="149">
        <v>0</v>
      </c>
      <c r="L16" s="149">
        <v>0</v>
      </c>
      <c r="M16" s="149">
        <v>0</v>
      </c>
      <c r="N16" s="149">
        <v>0</v>
      </c>
      <c r="O16" s="149">
        <v>0</v>
      </c>
      <c r="P16" s="149">
        <v>0</v>
      </c>
      <c r="Q16" s="149">
        <v>0</v>
      </c>
      <c r="R16" s="150"/>
      <c r="S16" s="150"/>
      <c r="T16" s="150"/>
      <c r="U16" s="150"/>
      <c r="V16" s="150"/>
      <c r="W16" s="150"/>
      <c r="X16" s="150"/>
      <c r="Y16" s="150"/>
      <c r="Z16" s="150"/>
      <c r="AA16" s="150"/>
      <c r="AB16" s="150"/>
      <c r="AC16" s="150"/>
      <c r="AD16" s="150"/>
      <c r="AE16" s="150"/>
    </row>
    <row r="17" spans="1:31" s="48" customFormat="1" x14ac:dyDescent="0.25">
      <c r="A17" s="142" t="s">
        <v>324</v>
      </c>
      <c r="B17" s="55">
        <f>SUM(D17:Q17)</f>
        <v>0</v>
      </c>
      <c r="C17" s="534"/>
      <c r="D17" s="145">
        <f t="shared" ref="D17:Q17" si="3">D18*D19</f>
        <v>0</v>
      </c>
      <c r="E17" s="145">
        <f t="shared" si="3"/>
        <v>0</v>
      </c>
      <c r="F17" s="145">
        <f t="shared" si="3"/>
        <v>0</v>
      </c>
      <c r="G17" s="145">
        <f t="shared" si="3"/>
        <v>0</v>
      </c>
      <c r="H17" s="145">
        <f t="shared" si="3"/>
        <v>0</v>
      </c>
      <c r="I17" s="145">
        <f t="shared" si="3"/>
        <v>0</v>
      </c>
      <c r="J17" s="145">
        <f t="shared" si="3"/>
        <v>0</v>
      </c>
      <c r="K17" s="145">
        <f t="shared" si="3"/>
        <v>0</v>
      </c>
      <c r="L17" s="145">
        <f t="shared" si="3"/>
        <v>0</v>
      </c>
      <c r="M17" s="145">
        <f t="shared" si="3"/>
        <v>0</v>
      </c>
      <c r="N17" s="145">
        <f t="shared" si="3"/>
        <v>0</v>
      </c>
      <c r="O17" s="145">
        <f t="shared" si="3"/>
        <v>0</v>
      </c>
      <c r="P17" s="145">
        <f t="shared" si="3"/>
        <v>0</v>
      </c>
      <c r="Q17" s="145">
        <f t="shared" si="3"/>
        <v>0</v>
      </c>
      <c r="R17" s="88"/>
      <c r="S17" s="139"/>
      <c r="T17" s="139"/>
      <c r="U17" s="139"/>
      <c r="V17" s="139"/>
      <c r="W17" s="139"/>
      <c r="X17" s="139"/>
      <c r="Y17" s="139"/>
      <c r="Z17" s="139"/>
      <c r="AA17" s="139"/>
      <c r="AB17" s="139"/>
      <c r="AC17" s="139"/>
      <c r="AD17" s="139"/>
      <c r="AE17" s="139"/>
    </row>
    <row r="18" spans="1:31" s="151" customFormat="1" ht="11.25" x14ac:dyDescent="0.2">
      <c r="A18" s="147" t="s">
        <v>325</v>
      </c>
      <c r="B18" s="148" t="s">
        <v>125</v>
      </c>
      <c r="C18" s="534"/>
      <c r="D18" s="149">
        <v>0</v>
      </c>
      <c r="E18" s="149">
        <v>0</v>
      </c>
      <c r="F18" s="149">
        <v>0</v>
      </c>
      <c r="G18" s="149">
        <v>0</v>
      </c>
      <c r="H18" s="149">
        <v>0</v>
      </c>
      <c r="I18" s="149">
        <v>0</v>
      </c>
      <c r="J18" s="149">
        <v>0</v>
      </c>
      <c r="K18" s="149">
        <v>0</v>
      </c>
      <c r="L18" s="149">
        <v>0</v>
      </c>
      <c r="M18" s="149">
        <v>0</v>
      </c>
      <c r="N18" s="149">
        <v>0</v>
      </c>
      <c r="O18" s="149">
        <v>0</v>
      </c>
      <c r="P18" s="149">
        <v>0</v>
      </c>
      <c r="Q18" s="149">
        <v>0</v>
      </c>
      <c r="R18" s="150"/>
      <c r="S18" s="150"/>
      <c r="T18" s="150"/>
      <c r="U18" s="150"/>
      <c r="V18" s="150"/>
      <c r="W18" s="150"/>
      <c r="X18" s="150"/>
      <c r="Y18" s="150"/>
      <c r="Z18" s="150"/>
      <c r="AA18" s="150"/>
      <c r="AB18" s="150"/>
      <c r="AC18" s="150"/>
      <c r="AD18" s="150"/>
      <c r="AE18" s="150"/>
    </row>
    <row r="19" spans="1:31" s="151" customFormat="1" ht="11.25" x14ac:dyDescent="0.2">
      <c r="A19" s="147" t="s">
        <v>326</v>
      </c>
      <c r="B19" s="148" t="s">
        <v>125</v>
      </c>
      <c r="C19" s="534"/>
      <c r="D19" s="149">
        <v>0</v>
      </c>
      <c r="E19" s="149">
        <v>0</v>
      </c>
      <c r="F19" s="149">
        <v>0</v>
      </c>
      <c r="G19" s="149">
        <v>0</v>
      </c>
      <c r="H19" s="149">
        <v>0</v>
      </c>
      <c r="I19" s="149">
        <v>0</v>
      </c>
      <c r="J19" s="149">
        <v>0</v>
      </c>
      <c r="K19" s="149">
        <v>0</v>
      </c>
      <c r="L19" s="149">
        <v>0</v>
      </c>
      <c r="M19" s="149">
        <v>0</v>
      </c>
      <c r="N19" s="149">
        <v>0</v>
      </c>
      <c r="O19" s="149">
        <v>0</v>
      </c>
      <c r="P19" s="149">
        <v>0</v>
      </c>
      <c r="Q19" s="149">
        <v>0</v>
      </c>
      <c r="R19" s="150"/>
      <c r="S19" s="150"/>
      <c r="T19" s="150"/>
      <c r="U19" s="150"/>
      <c r="V19" s="150"/>
      <c r="W19" s="150"/>
      <c r="X19" s="150"/>
      <c r="Y19" s="150"/>
      <c r="Z19" s="150"/>
      <c r="AA19" s="150"/>
      <c r="AB19" s="150"/>
      <c r="AC19" s="150"/>
      <c r="AD19" s="150"/>
      <c r="AE19" s="150"/>
    </row>
    <row r="20" spans="1:31" s="48" customFormat="1" ht="18" customHeight="1" x14ac:dyDescent="0.2">
      <c r="A20" s="152" t="s">
        <v>127</v>
      </c>
      <c r="B20" s="55">
        <f>SUM(D20:Q20)</f>
        <v>0</v>
      </c>
      <c r="C20" s="534"/>
      <c r="D20" s="149">
        <v>0</v>
      </c>
      <c r="E20" s="149">
        <v>0</v>
      </c>
      <c r="F20" s="149">
        <v>0</v>
      </c>
      <c r="G20" s="149">
        <v>0</v>
      </c>
      <c r="H20" s="149">
        <v>0</v>
      </c>
      <c r="I20" s="149">
        <v>0</v>
      </c>
      <c r="J20" s="149">
        <v>0</v>
      </c>
      <c r="K20" s="149">
        <v>0</v>
      </c>
      <c r="L20" s="149">
        <v>0</v>
      </c>
      <c r="M20" s="149">
        <v>0</v>
      </c>
      <c r="N20" s="149">
        <v>0</v>
      </c>
      <c r="O20" s="149">
        <v>0</v>
      </c>
      <c r="P20" s="149">
        <v>0</v>
      </c>
      <c r="Q20" s="149">
        <v>0</v>
      </c>
      <c r="R20" s="88"/>
      <c r="S20" s="139"/>
      <c r="T20" s="139"/>
      <c r="U20" s="139"/>
      <c r="V20" s="139"/>
      <c r="W20" s="139"/>
      <c r="X20" s="139"/>
      <c r="Y20" s="139"/>
      <c r="Z20" s="139"/>
      <c r="AA20" s="139"/>
      <c r="AB20" s="139"/>
      <c r="AC20" s="139"/>
      <c r="AD20" s="139"/>
      <c r="AE20" s="139"/>
    </row>
    <row r="21" spans="1:31" s="48" customFormat="1" ht="18" customHeight="1" x14ac:dyDescent="0.2">
      <c r="A21" s="152" t="s">
        <v>128</v>
      </c>
      <c r="B21" s="55">
        <f>SUM(C21:M21)</f>
        <v>0</v>
      </c>
      <c r="C21" s="534"/>
      <c r="D21" s="149">
        <v>0</v>
      </c>
      <c r="E21" s="149">
        <v>0</v>
      </c>
      <c r="F21" s="149">
        <v>0</v>
      </c>
      <c r="G21" s="149">
        <v>0</v>
      </c>
      <c r="H21" s="149">
        <v>0</v>
      </c>
      <c r="I21" s="149">
        <v>0</v>
      </c>
      <c r="J21" s="149">
        <v>0</v>
      </c>
      <c r="K21" s="149">
        <v>0</v>
      </c>
      <c r="L21" s="149">
        <v>0</v>
      </c>
      <c r="M21" s="149">
        <v>0</v>
      </c>
      <c r="N21" s="149">
        <v>0</v>
      </c>
      <c r="O21" s="149">
        <v>0</v>
      </c>
      <c r="P21" s="149">
        <v>0</v>
      </c>
      <c r="Q21" s="149">
        <v>0</v>
      </c>
      <c r="R21" s="88"/>
      <c r="S21" s="139"/>
      <c r="T21" s="139"/>
      <c r="U21" s="139"/>
      <c r="V21" s="139"/>
      <c r="W21" s="139"/>
      <c r="X21" s="139"/>
      <c r="Y21" s="139"/>
      <c r="Z21" s="139"/>
      <c r="AA21" s="139"/>
      <c r="AB21" s="139"/>
      <c r="AC21" s="139"/>
      <c r="AD21" s="139"/>
      <c r="AE21" s="139"/>
    </row>
    <row r="22" spans="1:31" s="48" customFormat="1" ht="18" customHeight="1" x14ac:dyDescent="0.2">
      <c r="A22" s="152" t="s">
        <v>129</v>
      </c>
      <c r="B22" s="55">
        <f t="shared" ref="B22:B29" si="4">SUM(D22:Q22)</f>
        <v>0</v>
      </c>
      <c r="C22" s="534"/>
      <c r="D22" s="149">
        <v>0</v>
      </c>
      <c r="E22" s="149">
        <v>0</v>
      </c>
      <c r="F22" s="149">
        <v>0</v>
      </c>
      <c r="G22" s="149">
        <v>0</v>
      </c>
      <c r="H22" s="149">
        <v>0</v>
      </c>
      <c r="I22" s="149">
        <v>0</v>
      </c>
      <c r="J22" s="149">
        <v>0</v>
      </c>
      <c r="K22" s="149">
        <v>0</v>
      </c>
      <c r="L22" s="149">
        <v>0</v>
      </c>
      <c r="M22" s="149">
        <v>0</v>
      </c>
      <c r="N22" s="149">
        <v>0</v>
      </c>
      <c r="O22" s="149">
        <v>0</v>
      </c>
      <c r="P22" s="149">
        <v>0</v>
      </c>
      <c r="Q22" s="149">
        <v>0</v>
      </c>
      <c r="R22" s="88"/>
      <c r="S22" s="139"/>
      <c r="T22" s="139"/>
      <c r="U22" s="139"/>
      <c r="V22" s="139"/>
      <c r="W22" s="139"/>
      <c r="X22" s="139"/>
      <c r="Y22" s="139"/>
      <c r="Z22" s="139"/>
      <c r="AA22" s="139"/>
      <c r="AB22" s="139"/>
      <c r="AC22" s="139"/>
      <c r="AD22" s="139"/>
      <c r="AE22" s="139"/>
    </row>
    <row r="23" spans="1:31" s="48" customFormat="1" ht="18" customHeight="1" x14ac:dyDescent="0.2">
      <c r="A23" s="152" t="s">
        <v>130</v>
      </c>
      <c r="B23" s="55">
        <f t="shared" si="4"/>
        <v>0</v>
      </c>
      <c r="C23" s="534"/>
      <c r="D23" s="149">
        <v>0</v>
      </c>
      <c r="E23" s="149">
        <v>0</v>
      </c>
      <c r="F23" s="149">
        <v>0</v>
      </c>
      <c r="G23" s="149">
        <v>0</v>
      </c>
      <c r="H23" s="149">
        <v>0</v>
      </c>
      <c r="I23" s="149">
        <v>0</v>
      </c>
      <c r="J23" s="149">
        <v>0</v>
      </c>
      <c r="K23" s="149">
        <v>0</v>
      </c>
      <c r="L23" s="149">
        <v>0</v>
      </c>
      <c r="M23" s="149">
        <v>0</v>
      </c>
      <c r="N23" s="149">
        <v>0</v>
      </c>
      <c r="O23" s="149">
        <v>0</v>
      </c>
      <c r="P23" s="149">
        <v>0</v>
      </c>
      <c r="Q23" s="149">
        <v>0</v>
      </c>
      <c r="R23" s="88"/>
      <c r="S23" s="139"/>
      <c r="T23" s="139"/>
      <c r="U23" s="139"/>
      <c r="V23" s="139"/>
      <c r="W23" s="139"/>
      <c r="X23" s="139"/>
      <c r="Y23" s="139"/>
      <c r="Z23" s="139"/>
      <c r="AA23" s="139"/>
      <c r="AB23" s="139"/>
      <c r="AC23" s="139"/>
      <c r="AD23" s="139"/>
      <c r="AE23" s="139"/>
    </row>
    <row r="24" spans="1:31" s="48" customFormat="1" ht="25.5" x14ac:dyDescent="0.2">
      <c r="A24" s="153" t="s">
        <v>131</v>
      </c>
      <c r="B24" s="55">
        <f t="shared" si="4"/>
        <v>0</v>
      </c>
      <c r="C24" s="534"/>
      <c r="D24" s="149">
        <v>0</v>
      </c>
      <c r="E24" s="149">
        <v>0</v>
      </c>
      <c r="F24" s="149">
        <v>0</v>
      </c>
      <c r="G24" s="149">
        <v>0</v>
      </c>
      <c r="H24" s="149">
        <v>0</v>
      </c>
      <c r="I24" s="149">
        <v>0</v>
      </c>
      <c r="J24" s="149">
        <v>0</v>
      </c>
      <c r="K24" s="149">
        <v>0</v>
      </c>
      <c r="L24" s="149">
        <v>0</v>
      </c>
      <c r="M24" s="149">
        <v>0</v>
      </c>
      <c r="N24" s="149">
        <v>0</v>
      </c>
      <c r="O24" s="149">
        <v>0</v>
      </c>
      <c r="P24" s="149">
        <v>0</v>
      </c>
      <c r="Q24" s="149">
        <v>0</v>
      </c>
      <c r="R24" s="88"/>
      <c r="S24" s="139"/>
      <c r="T24" s="139"/>
      <c r="U24" s="139"/>
      <c r="V24" s="139"/>
      <c r="W24" s="139"/>
      <c r="X24" s="139"/>
      <c r="Y24" s="139"/>
      <c r="Z24" s="139"/>
      <c r="AA24" s="139"/>
      <c r="AB24" s="139"/>
      <c r="AC24" s="139"/>
      <c r="AD24" s="139"/>
      <c r="AE24" s="139"/>
    </row>
    <row r="25" spans="1:31" s="48" customFormat="1" x14ac:dyDescent="0.2">
      <c r="A25" s="153" t="s">
        <v>132</v>
      </c>
      <c r="B25" s="55">
        <f t="shared" si="4"/>
        <v>0</v>
      </c>
      <c r="C25" s="534"/>
      <c r="D25" s="149">
        <v>0</v>
      </c>
      <c r="E25" s="149">
        <v>0</v>
      </c>
      <c r="F25" s="149">
        <v>0</v>
      </c>
      <c r="G25" s="149">
        <v>0</v>
      </c>
      <c r="H25" s="149">
        <v>0</v>
      </c>
      <c r="I25" s="149">
        <v>0</v>
      </c>
      <c r="J25" s="149">
        <v>0</v>
      </c>
      <c r="K25" s="149">
        <v>0</v>
      </c>
      <c r="L25" s="149">
        <v>0</v>
      </c>
      <c r="M25" s="149">
        <v>0</v>
      </c>
      <c r="N25" s="149">
        <v>0</v>
      </c>
      <c r="O25" s="149">
        <v>0</v>
      </c>
      <c r="P25" s="149">
        <v>0</v>
      </c>
      <c r="Q25" s="149">
        <v>0</v>
      </c>
      <c r="R25" s="88"/>
      <c r="S25" s="139"/>
      <c r="T25" s="139"/>
      <c r="U25" s="139"/>
      <c r="V25" s="139"/>
      <c r="W25" s="139"/>
      <c r="X25" s="139"/>
      <c r="Y25" s="139"/>
      <c r="Z25" s="139"/>
      <c r="AA25" s="139"/>
      <c r="AB25" s="139"/>
      <c r="AC25" s="139"/>
      <c r="AD25" s="139"/>
      <c r="AE25" s="139"/>
    </row>
    <row r="26" spans="1:31" s="48" customFormat="1" x14ac:dyDescent="0.2">
      <c r="A26" s="146" t="s">
        <v>133</v>
      </c>
      <c r="B26" s="55">
        <f t="shared" si="4"/>
        <v>0</v>
      </c>
      <c r="C26" s="534"/>
      <c r="D26" s="149">
        <v>0</v>
      </c>
      <c r="E26" s="149">
        <v>0</v>
      </c>
      <c r="F26" s="149">
        <v>0</v>
      </c>
      <c r="G26" s="149">
        <v>0</v>
      </c>
      <c r="H26" s="149">
        <v>0</v>
      </c>
      <c r="I26" s="149">
        <v>0</v>
      </c>
      <c r="J26" s="149">
        <v>0</v>
      </c>
      <c r="K26" s="149">
        <v>0</v>
      </c>
      <c r="L26" s="149">
        <v>0</v>
      </c>
      <c r="M26" s="149">
        <v>0</v>
      </c>
      <c r="N26" s="149">
        <v>0</v>
      </c>
      <c r="O26" s="149">
        <v>0</v>
      </c>
      <c r="P26" s="149">
        <v>0</v>
      </c>
      <c r="Q26" s="149">
        <v>0</v>
      </c>
      <c r="R26" s="88"/>
      <c r="S26" s="139"/>
      <c r="T26" s="139"/>
      <c r="U26" s="139"/>
      <c r="V26" s="139"/>
      <c r="W26" s="139"/>
      <c r="X26" s="139"/>
      <c r="Y26" s="139"/>
      <c r="Z26" s="139"/>
      <c r="AA26" s="139"/>
      <c r="AB26" s="139"/>
      <c r="AC26" s="139"/>
      <c r="AD26" s="139"/>
      <c r="AE26" s="139"/>
    </row>
    <row r="27" spans="1:31" s="48" customFormat="1" ht="38.25" customHeight="1" x14ac:dyDescent="0.2">
      <c r="A27" s="154" t="s">
        <v>134</v>
      </c>
      <c r="B27" s="55">
        <f t="shared" si="4"/>
        <v>0</v>
      </c>
      <c r="C27" s="534"/>
      <c r="D27" s="149">
        <v>0</v>
      </c>
      <c r="E27" s="149">
        <v>0</v>
      </c>
      <c r="F27" s="149">
        <v>0</v>
      </c>
      <c r="G27" s="149">
        <v>0</v>
      </c>
      <c r="H27" s="149">
        <v>0</v>
      </c>
      <c r="I27" s="149">
        <v>0</v>
      </c>
      <c r="J27" s="149">
        <v>0</v>
      </c>
      <c r="K27" s="149">
        <v>0</v>
      </c>
      <c r="L27" s="149">
        <v>0</v>
      </c>
      <c r="M27" s="149">
        <v>0</v>
      </c>
      <c r="N27" s="149">
        <v>0</v>
      </c>
      <c r="O27" s="149">
        <v>0</v>
      </c>
      <c r="P27" s="149">
        <v>0</v>
      </c>
      <c r="Q27" s="149">
        <v>0</v>
      </c>
      <c r="R27" s="155"/>
      <c r="S27" s="139"/>
      <c r="T27" s="139"/>
      <c r="U27" s="139"/>
      <c r="V27" s="139"/>
      <c r="W27" s="139"/>
      <c r="X27" s="139"/>
      <c r="Y27" s="139"/>
      <c r="Z27" s="139"/>
      <c r="AA27" s="139"/>
      <c r="AB27" s="139"/>
      <c r="AC27" s="139"/>
      <c r="AD27" s="139"/>
      <c r="AE27" s="139"/>
    </row>
    <row r="28" spans="1:31" s="158" customFormat="1" ht="39.75" customHeight="1" x14ac:dyDescent="0.2">
      <c r="A28" s="156" t="s">
        <v>135</v>
      </c>
      <c r="B28" s="55">
        <f t="shared" si="4"/>
        <v>0</v>
      </c>
      <c r="C28" s="534"/>
      <c r="D28" s="149">
        <v>0</v>
      </c>
      <c r="E28" s="149">
        <v>0</v>
      </c>
      <c r="F28" s="149">
        <v>0</v>
      </c>
      <c r="G28" s="149">
        <v>0</v>
      </c>
      <c r="H28" s="149">
        <v>0</v>
      </c>
      <c r="I28" s="149">
        <v>0</v>
      </c>
      <c r="J28" s="149">
        <v>0</v>
      </c>
      <c r="K28" s="149">
        <v>0</v>
      </c>
      <c r="L28" s="149">
        <v>0</v>
      </c>
      <c r="M28" s="149">
        <v>0</v>
      </c>
      <c r="N28" s="149">
        <v>0</v>
      </c>
      <c r="O28" s="149">
        <v>0</v>
      </c>
      <c r="P28" s="149">
        <v>0</v>
      </c>
      <c r="Q28" s="149">
        <v>0</v>
      </c>
      <c r="R28" s="157"/>
      <c r="S28" s="157"/>
      <c r="T28" s="157"/>
      <c r="U28" s="157"/>
      <c r="V28" s="157"/>
      <c r="W28" s="157"/>
      <c r="X28" s="157"/>
      <c r="Y28" s="157"/>
      <c r="Z28" s="157"/>
      <c r="AA28" s="157"/>
      <c r="AB28" s="157"/>
      <c r="AC28" s="157"/>
      <c r="AD28" s="157"/>
      <c r="AE28" s="157"/>
    </row>
    <row r="29" spans="1:31" s="163" customFormat="1" ht="26.25" customHeight="1" x14ac:dyDescent="0.25">
      <c r="A29" s="159" t="s">
        <v>136</v>
      </c>
      <c r="B29" s="55">
        <f t="shared" si="4"/>
        <v>0</v>
      </c>
      <c r="C29" s="534"/>
      <c r="D29" s="160">
        <f>D8+D11+D14+D17+SUM(D20:D28)</f>
        <v>0</v>
      </c>
      <c r="E29" s="160">
        <f t="shared" ref="E29:Q29" si="5">E8+E11+E14+E17+SUM(E20:E28)</f>
        <v>0</v>
      </c>
      <c r="F29" s="160">
        <f t="shared" si="5"/>
        <v>0</v>
      </c>
      <c r="G29" s="160">
        <f t="shared" si="5"/>
        <v>0</v>
      </c>
      <c r="H29" s="160">
        <f t="shared" si="5"/>
        <v>0</v>
      </c>
      <c r="I29" s="160">
        <f t="shared" si="5"/>
        <v>0</v>
      </c>
      <c r="J29" s="160">
        <f t="shared" si="5"/>
        <v>0</v>
      </c>
      <c r="K29" s="160">
        <f t="shared" si="5"/>
        <v>0</v>
      </c>
      <c r="L29" s="160">
        <f t="shared" si="5"/>
        <v>0</v>
      </c>
      <c r="M29" s="160">
        <f t="shared" si="5"/>
        <v>0</v>
      </c>
      <c r="N29" s="160">
        <f t="shared" si="5"/>
        <v>0</v>
      </c>
      <c r="O29" s="160">
        <f t="shared" si="5"/>
        <v>0</v>
      </c>
      <c r="P29" s="160">
        <f t="shared" si="5"/>
        <v>0</v>
      </c>
      <c r="Q29" s="160">
        <f t="shared" si="5"/>
        <v>0</v>
      </c>
      <c r="R29" s="161"/>
      <c r="S29" s="162"/>
      <c r="T29" s="162"/>
      <c r="U29" s="162"/>
      <c r="V29" s="162"/>
      <c r="W29" s="162"/>
      <c r="X29" s="162"/>
      <c r="Y29" s="162"/>
      <c r="Z29" s="162"/>
      <c r="AA29" s="162"/>
      <c r="AB29" s="162"/>
      <c r="AC29" s="162"/>
      <c r="AD29" s="162"/>
      <c r="AE29" s="162"/>
    </row>
    <row r="30" spans="1:31" s="51" customFormat="1" ht="14.25" customHeight="1" x14ac:dyDescent="0.2">
      <c r="A30" s="164" t="s">
        <v>137</v>
      </c>
      <c r="B30" s="55"/>
      <c r="C30" s="534"/>
      <c r="D30" s="55"/>
      <c r="E30" s="55"/>
      <c r="F30" s="55"/>
      <c r="G30" s="55"/>
      <c r="H30" s="55"/>
      <c r="I30" s="55"/>
      <c r="J30" s="55"/>
      <c r="K30" s="55"/>
      <c r="L30" s="55"/>
      <c r="M30" s="55"/>
      <c r="N30" s="55"/>
      <c r="O30" s="55"/>
      <c r="P30" s="55"/>
      <c r="Q30" s="55"/>
      <c r="R30" s="89"/>
      <c r="S30" s="70"/>
      <c r="T30" s="70"/>
      <c r="U30" s="70"/>
      <c r="V30" s="70"/>
      <c r="W30" s="70"/>
      <c r="X30" s="70"/>
      <c r="Y30" s="70"/>
      <c r="Z30" s="70"/>
      <c r="AA30" s="70"/>
      <c r="AB30" s="70"/>
      <c r="AC30" s="70"/>
      <c r="AD30" s="70"/>
      <c r="AE30" s="70"/>
    </row>
    <row r="31" spans="1:31" s="57" customFormat="1" x14ac:dyDescent="0.2">
      <c r="A31" s="146" t="s">
        <v>138</v>
      </c>
      <c r="B31" s="55">
        <f>SUM(D31:Q31)</f>
        <v>0</v>
      </c>
      <c r="C31" s="534"/>
      <c r="D31" s="98">
        <f t="shared" ref="D31:Q31" si="6">D32*D33+D34*D35</f>
        <v>0</v>
      </c>
      <c r="E31" s="98">
        <f t="shared" si="6"/>
        <v>0</v>
      </c>
      <c r="F31" s="98">
        <f t="shared" si="6"/>
        <v>0</v>
      </c>
      <c r="G31" s="98">
        <f t="shared" si="6"/>
        <v>0</v>
      </c>
      <c r="H31" s="98">
        <f t="shared" si="6"/>
        <v>0</v>
      </c>
      <c r="I31" s="98">
        <f t="shared" si="6"/>
        <v>0</v>
      </c>
      <c r="J31" s="98">
        <f t="shared" si="6"/>
        <v>0</v>
      </c>
      <c r="K31" s="98">
        <f t="shared" si="6"/>
        <v>0</v>
      </c>
      <c r="L31" s="98">
        <f t="shared" si="6"/>
        <v>0</v>
      </c>
      <c r="M31" s="98">
        <f t="shared" si="6"/>
        <v>0</v>
      </c>
      <c r="N31" s="98">
        <f t="shared" si="6"/>
        <v>0</v>
      </c>
      <c r="O31" s="98">
        <f t="shared" si="6"/>
        <v>0</v>
      </c>
      <c r="P31" s="98">
        <f t="shared" si="6"/>
        <v>0</v>
      </c>
      <c r="Q31" s="98">
        <f t="shared" si="6"/>
        <v>0</v>
      </c>
      <c r="R31" s="88"/>
      <c r="S31" s="139"/>
      <c r="T31" s="139"/>
      <c r="U31" s="139"/>
      <c r="V31" s="139"/>
      <c r="W31" s="139"/>
      <c r="X31" s="139"/>
      <c r="Y31" s="139"/>
      <c r="Z31" s="139"/>
      <c r="AA31" s="139"/>
      <c r="AB31" s="139"/>
      <c r="AC31" s="139"/>
      <c r="AD31" s="139"/>
      <c r="AE31" s="139"/>
    </row>
    <row r="32" spans="1:31" s="151" customFormat="1" ht="11.25" x14ac:dyDescent="0.2">
      <c r="A32" s="147" t="s">
        <v>139</v>
      </c>
      <c r="B32" s="148" t="s">
        <v>125</v>
      </c>
      <c r="C32" s="534"/>
      <c r="D32" s="149">
        <v>0</v>
      </c>
      <c r="E32" s="149">
        <v>0</v>
      </c>
      <c r="F32" s="149">
        <v>0</v>
      </c>
      <c r="G32" s="149">
        <v>0</v>
      </c>
      <c r="H32" s="149">
        <v>0</v>
      </c>
      <c r="I32" s="149">
        <v>0</v>
      </c>
      <c r="J32" s="149">
        <v>0</v>
      </c>
      <c r="K32" s="149">
        <v>0</v>
      </c>
      <c r="L32" s="149">
        <v>0</v>
      </c>
      <c r="M32" s="149">
        <v>0</v>
      </c>
      <c r="N32" s="149">
        <v>0</v>
      </c>
      <c r="O32" s="149">
        <v>0</v>
      </c>
      <c r="P32" s="149">
        <v>0</v>
      </c>
      <c r="Q32" s="149">
        <v>0</v>
      </c>
      <c r="R32" s="150"/>
      <c r="S32" s="150"/>
      <c r="T32" s="150"/>
      <c r="U32" s="150"/>
      <c r="V32" s="150"/>
      <c r="W32" s="150"/>
      <c r="X32" s="150"/>
      <c r="Y32" s="150"/>
      <c r="Z32" s="150"/>
      <c r="AA32" s="150"/>
      <c r="AB32" s="150"/>
      <c r="AC32" s="150"/>
      <c r="AD32" s="150"/>
      <c r="AE32" s="150"/>
    </row>
    <row r="33" spans="1:31" s="151" customFormat="1" ht="11.25" x14ac:dyDescent="0.2">
      <c r="A33" s="147" t="s">
        <v>140</v>
      </c>
      <c r="B33" s="148" t="s">
        <v>125</v>
      </c>
      <c r="C33" s="534"/>
      <c r="D33" s="149">
        <v>0</v>
      </c>
      <c r="E33" s="149">
        <v>0</v>
      </c>
      <c r="F33" s="149">
        <v>0</v>
      </c>
      <c r="G33" s="149">
        <v>0</v>
      </c>
      <c r="H33" s="149">
        <v>0</v>
      </c>
      <c r="I33" s="149">
        <v>0</v>
      </c>
      <c r="J33" s="149">
        <v>0</v>
      </c>
      <c r="K33" s="149">
        <v>0</v>
      </c>
      <c r="L33" s="149">
        <v>0</v>
      </c>
      <c r="M33" s="149">
        <v>0</v>
      </c>
      <c r="N33" s="149">
        <v>0</v>
      </c>
      <c r="O33" s="149">
        <v>0</v>
      </c>
      <c r="P33" s="149">
        <v>0</v>
      </c>
      <c r="Q33" s="149">
        <v>0</v>
      </c>
      <c r="R33" s="150"/>
      <c r="S33" s="150"/>
      <c r="T33" s="150"/>
      <c r="U33" s="150"/>
      <c r="V33" s="150"/>
      <c r="W33" s="150"/>
      <c r="X33" s="150"/>
      <c r="Y33" s="150"/>
      <c r="Z33" s="150"/>
      <c r="AA33" s="150"/>
      <c r="AB33" s="150"/>
      <c r="AC33" s="150"/>
      <c r="AD33" s="150"/>
      <c r="AE33" s="150"/>
    </row>
    <row r="34" spans="1:31" s="151" customFormat="1" ht="11.25" x14ac:dyDescent="0.2">
      <c r="A34" s="147" t="s">
        <v>141</v>
      </c>
      <c r="B34" s="148" t="s">
        <v>125</v>
      </c>
      <c r="C34" s="534"/>
      <c r="D34" s="149">
        <v>0</v>
      </c>
      <c r="E34" s="149">
        <v>0</v>
      </c>
      <c r="F34" s="149">
        <v>0</v>
      </c>
      <c r="G34" s="149">
        <v>0</v>
      </c>
      <c r="H34" s="149">
        <v>0</v>
      </c>
      <c r="I34" s="149">
        <v>0</v>
      </c>
      <c r="J34" s="149">
        <v>0</v>
      </c>
      <c r="K34" s="149">
        <v>0</v>
      </c>
      <c r="L34" s="149">
        <v>0</v>
      </c>
      <c r="M34" s="149">
        <v>0</v>
      </c>
      <c r="N34" s="149">
        <v>0</v>
      </c>
      <c r="O34" s="149">
        <v>0</v>
      </c>
      <c r="P34" s="149">
        <v>0</v>
      </c>
      <c r="Q34" s="149">
        <v>0</v>
      </c>
      <c r="R34" s="150"/>
      <c r="S34" s="150"/>
      <c r="T34" s="150"/>
      <c r="U34" s="150"/>
      <c r="V34" s="150"/>
      <c r="W34" s="150"/>
      <c r="X34" s="150"/>
      <c r="Y34" s="150"/>
      <c r="Z34" s="150"/>
      <c r="AA34" s="150"/>
      <c r="AB34" s="150"/>
      <c r="AC34" s="150"/>
      <c r="AD34" s="150"/>
      <c r="AE34" s="150"/>
    </row>
    <row r="35" spans="1:31" s="151" customFormat="1" ht="11.25" x14ac:dyDescent="0.2">
      <c r="A35" s="147" t="s">
        <v>142</v>
      </c>
      <c r="B35" s="148" t="s">
        <v>125</v>
      </c>
      <c r="C35" s="534"/>
      <c r="D35" s="149">
        <v>0</v>
      </c>
      <c r="E35" s="149">
        <v>0</v>
      </c>
      <c r="F35" s="149">
        <v>0</v>
      </c>
      <c r="G35" s="149">
        <v>0</v>
      </c>
      <c r="H35" s="149">
        <v>0</v>
      </c>
      <c r="I35" s="149">
        <v>0</v>
      </c>
      <c r="J35" s="149">
        <v>0</v>
      </c>
      <c r="K35" s="149">
        <v>0</v>
      </c>
      <c r="L35" s="149">
        <v>0</v>
      </c>
      <c r="M35" s="149">
        <v>0</v>
      </c>
      <c r="N35" s="149">
        <v>0</v>
      </c>
      <c r="O35" s="149">
        <v>0</v>
      </c>
      <c r="P35" s="149">
        <v>0</v>
      </c>
      <c r="Q35" s="149">
        <v>0</v>
      </c>
      <c r="R35" s="150"/>
      <c r="S35" s="150"/>
      <c r="T35" s="150"/>
      <c r="U35" s="150"/>
      <c r="V35" s="150"/>
      <c r="W35" s="150"/>
      <c r="X35" s="150"/>
      <c r="Y35" s="150"/>
      <c r="Z35" s="150"/>
      <c r="AA35" s="150"/>
      <c r="AB35" s="150"/>
      <c r="AC35" s="150"/>
      <c r="AD35" s="150"/>
      <c r="AE35" s="150"/>
    </row>
    <row r="36" spans="1:31" s="57" customFormat="1" x14ac:dyDescent="0.2">
      <c r="A36" s="146" t="s">
        <v>327</v>
      </c>
      <c r="B36" s="55">
        <f>SUM(D36:Q36)</f>
        <v>0</v>
      </c>
      <c r="C36" s="534"/>
      <c r="D36" s="98">
        <f t="shared" ref="D36:Q36" si="7">D37*D38</f>
        <v>0</v>
      </c>
      <c r="E36" s="98">
        <f t="shared" si="7"/>
        <v>0</v>
      </c>
      <c r="F36" s="98">
        <f t="shared" si="7"/>
        <v>0</v>
      </c>
      <c r="G36" s="98">
        <f t="shared" si="7"/>
        <v>0</v>
      </c>
      <c r="H36" s="98">
        <f t="shared" si="7"/>
        <v>0</v>
      </c>
      <c r="I36" s="98">
        <f t="shared" si="7"/>
        <v>0</v>
      </c>
      <c r="J36" s="98">
        <f t="shared" si="7"/>
        <v>0</v>
      </c>
      <c r="K36" s="98">
        <f t="shared" si="7"/>
        <v>0</v>
      </c>
      <c r="L36" s="98">
        <f t="shared" si="7"/>
        <v>0</v>
      </c>
      <c r="M36" s="98">
        <f t="shared" si="7"/>
        <v>0</v>
      </c>
      <c r="N36" s="98">
        <f t="shared" si="7"/>
        <v>0</v>
      </c>
      <c r="O36" s="98">
        <f t="shared" si="7"/>
        <v>0</v>
      </c>
      <c r="P36" s="98">
        <f t="shared" si="7"/>
        <v>0</v>
      </c>
      <c r="Q36" s="98">
        <f t="shared" si="7"/>
        <v>0</v>
      </c>
      <c r="R36" s="88"/>
      <c r="S36" s="139"/>
      <c r="T36" s="139"/>
      <c r="U36" s="139"/>
      <c r="V36" s="139"/>
      <c r="W36" s="139"/>
      <c r="X36" s="139"/>
      <c r="Y36" s="139"/>
      <c r="Z36" s="139"/>
      <c r="AA36" s="139"/>
      <c r="AB36" s="139"/>
      <c r="AC36" s="139"/>
      <c r="AD36" s="139"/>
      <c r="AE36" s="139"/>
    </row>
    <row r="37" spans="1:31" s="151" customFormat="1" ht="11.25" x14ac:dyDescent="0.2">
      <c r="A37" s="147" t="s">
        <v>328</v>
      </c>
      <c r="B37" s="148" t="s">
        <v>125</v>
      </c>
      <c r="C37" s="534"/>
      <c r="D37" s="149">
        <v>0</v>
      </c>
      <c r="E37" s="149">
        <v>0</v>
      </c>
      <c r="F37" s="149">
        <v>0</v>
      </c>
      <c r="G37" s="149">
        <v>0</v>
      </c>
      <c r="H37" s="149">
        <v>0</v>
      </c>
      <c r="I37" s="149">
        <v>0</v>
      </c>
      <c r="J37" s="149">
        <v>0</v>
      </c>
      <c r="K37" s="149">
        <v>0</v>
      </c>
      <c r="L37" s="149">
        <v>0</v>
      </c>
      <c r="M37" s="149">
        <v>0</v>
      </c>
      <c r="N37" s="149">
        <v>0</v>
      </c>
      <c r="O37" s="149">
        <v>0</v>
      </c>
      <c r="P37" s="149">
        <v>0</v>
      </c>
      <c r="Q37" s="149">
        <v>0</v>
      </c>
      <c r="R37" s="150"/>
      <c r="S37" s="150"/>
      <c r="T37" s="150"/>
      <c r="U37" s="150"/>
      <c r="V37" s="150"/>
      <c r="W37" s="150"/>
      <c r="X37" s="150"/>
      <c r="Y37" s="150"/>
      <c r="Z37" s="150"/>
      <c r="AA37" s="150"/>
      <c r="AB37" s="150"/>
      <c r="AC37" s="150"/>
      <c r="AD37" s="150"/>
      <c r="AE37" s="150"/>
    </row>
    <row r="38" spans="1:31" s="151" customFormat="1" ht="11.25" x14ac:dyDescent="0.2">
      <c r="A38" s="147" t="s">
        <v>143</v>
      </c>
      <c r="B38" s="148" t="s">
        <v>125</v>
      </c>
      <c r="C38" s="534"/>
      <c r="D38" s="149">
        <v>0</v>
      </c>
      <c r="E38" s="149">
        <v>0</v>
      </c>
      <c r="F38" s="149">
        <v>0</v>
      </c>
      <c r="G38" s="149">
        <v>0</v>
      </c>
      <c r="H38" s="149">
        <v>0</v>
      </c>
      <c r="I38" s="149">
        <v>0</v>
      </c>
      <c r="J38" s="149">
        <v>0</v>
      </c>
      <c r="K38" s="149">
        <v>0</v>
      </c>
      <c r="L38" s="149">
        <v>0</v>
      </c>
      <c r="M38" s="149">
        <v>0</v>
      </c>
      <c r="N38" s="149">
        <v>0</v>
      </c>
      <c r="O38" s="149">
        <v>0</v>
      </c>
      <c r="P38" s="149">
        <v>0</v>
      </c>
      <c r="Q38" s="149">
        <v>0</v>
      </c>
      <c r="R38" s="150"/>
      <c r="S38" s="150"/>
      <c r="T38" s="150"/>
      <c r="U38" s="150"/>
      <c r="V38" s="150"/>
      <c r="W38" s="150"/>
      <c r="X38" s="150"/>
      <c r="Y38" s="150"/>
      <c r="Z38" s="150"/>
      <c r="AA38" s="150"/>
      <c r="AB38" s="150"/>
      <c r="AC38" s="150"/>
      <c r="AD38" s="150"/>
      <c r="AE38" s="150"/>
    </row>
    <row r="39" spans="1:31" s="57" customFormat="1" ht="25.5" x14ac:dyDescent="0.2">
      <c r="A39" s="146" t="s">
        <v>144</v>
      </c>
      <c r="B39" s="55">
        <f>SUM(D39:Q39)</f>
        <v>0</v>
      </c>
      <c r="C39" s="534"/>
      <c r="D39" s="149">
        <v>0</v>
      </c>
      <c r="E39" s="149">
        <v>0</v>
      </c>
      <c r="F39" s="149">
        <v>0</v>
      </c>
      <c r="G39" s="149">
        <v>0</v>
      </c>
      <c r="H39" s="149">
        <v>0</v>
      </c>
      <c r="I39" s="149">
        <v>0</v>
      </c>
      <c r="J39" s="149">
        <v>0</v>
      </c>
      <c r="K39" s="149">
        <v>0</v>
      </c>
      <c r="L39" s="149">
        <v>0</v>
      </c>
      <c r="M39" s="149">
        <v>0</v>
      </c>
      <c r="N39" s="149">
        <v>0</v>
      </c>
      <c r="O39" s="149">
        <v>0</v>
      </c>
      <c r="P39" s="149">
        <v>0</v>
      </c>
      <c r="Q39" s="149">
        <v>0</v>
      </c>
      <c r="R39" s="88"/>
      <c r="S39" s="139"/>
      <c r="T39" s="139"/>
      <c r="U39" s="139"/>
      <c r="V39" s="139"/>
      <c r="W39" s="139"/>
      <c r="X39" s="139"/>
      <c r="Y39" s="139"/>
      <c r="Z39" s="139"/>
      <c r="AA39" s="139"/>
      <c r="AB39" s="139"/>
      <c r="AC39" s="139"/>
      <c r="AD39" s="139"/>
      <c r="AE39" s="139"/>
    </row>
    <row r="40" spans="1:31" s="57" customFormat="1" x14ac:dyDescent="0.2">
      <c r="A40" s="146" t="s">
        <v>145</v>
      </c>
      <c r="B40" s="55">
        <f>SUM(D40:Q40)</f>
        <v>0</v>
      </c>
      <c r="C40" s="534"/>
      <c r="D40" s="98">
        <f t="shared" ref="D40:Q40" si="8">D41*D42</f>
        <v>0</v>
      </c>
      <c r="E40" s="98">
        <f t="shared" si="8"/>
        <v>0</v>
      </c>
      <c r="F40" s="98">
        <f t="shared" si="8"/>
        <v>0</v>
      </c>
      <c r="G40" s="98">
        <f t="shared" si="8"/>
        <v>0</v>
      </c>
      <c r="H40" s="98">
        <f t="shared" si="8"/>
        <v>0</v>
      </c>
      <c r="I40" s="98">
        <f t="shared" si="8"/>
        <v>0</v>
      </c>
      <c r="J40" s="98">
        <f t="shared" si="8"/>
        <v>0</v>
      </c>
      <c r="K40" s="98">
        <f t="shared" si="8"/>
        <v>0</v>
      </c>
      <c r="L40" s="98">
        <f t="shared" si="8"/>
        <v>0</v>
      </c>
      <c r="M40" s="98">
        <f t="shared" si="8"/>
        <v>0</v>
      </c>
      <c r="N40" s="98">
        <f t="shared" si="8"/>
        <v>0</v>
      </c>
      <c r="O40" s="98">
        <f t="shared" si="8"/>
        <v>0</v>
      </c>
      <c r="P40" s="98">
        <f t="shared" si="8"/>
        <v>0</v>
      </c>
      <c r="Q40" s="98">
        <f t="shared" si="8"/>
        <v>0</v>
      </c>
      <c r="R40" s="88"/>
      <c r="S40" s="139"/>
      <c r="T40" s="139"/>
      <c r="U40" s="139"/>
      <c r="V40" s="139"/>
      <c r="W40" s="139"/>
      <c r="X40" s="139"/>
      <c r="Y40" s="139"/>
      <c r="Z40" s="139"/>
      <c r="AA40" s="139"/>
      <c r="AB40" s="139"/>
      <c r="AC40" s="139"/>
      <c r="AD40" s="139"/>
      <c r="AE40" s="139"/>
    </row>
    <row r="41" spans="1:31" s="151" customFormat="1" ht="11.25" x14ac:dyDescent="0.2">
      <c r="A41" s="147" t="s">
        <v>146</v>
      </c>
      <c r="B41" s="148" t="s">
        <v>125</v>
      </c>
      <c r="C41" s="534"/>
      <c r="D41" s="149">
        <v>0</v>
      </c>
      <c r="E41" s="149">
        <v>0</v>
      </c>
      <c r="F41" s="149">
        <v>0</v>
      </c>
      <c r="G41" s="149">
        <v>0</v>
      </c>
      <c r="H41" s="149">
        <v>0</v>
      </c>
      <c r="I41" s="149">
        <v>0</v>
      </c>
      <c r="J41" s="149">
        <v>0</v>
      </c>
      <c r="K41" s="149">
        <v>0</v>
      </c>
      <c r="L41" s="149">
        <v>0</v>
      </c>
      <c r="M41" s="149">
        <v>0</v>
      </c>
      <c r="N41" s="149">
        <v>0</v>
      </c>
      <c r="O41" s="149">
        <v>0</v>
      </c>
      <c r="P41" s="149">
        <v>0</v>
      </c>
      <c r="Q41" s="149">
        <v>0</v>
      </c>
      <c r="R41" s="150"/>
      <c r="S41" s="150"/>
      <c r="T41" s="150"/>
      <c r="U41" s="150"/>
      <c r="V41" s="150"/>
      <c r="W41" s="150"/>
      <c r="X41" s="150"/>
      <c r="Y41" s="150"/>
      <c r="Z41" s="150"/>
      <c r="AA41" s="150"/>
      <c r="AB41" s="150"/>
      <c r="AC41" s="150"/>
      <c r="AD41" s="150"/>
      <c r="AE41" s="150"/>
    </row>
    <row r="42" spans="1:31" s="151" customFormat="1" ht="11.25" x14ac:dyDescent="0.2">
      <c r="A42" s="147" t="s">
        <v>147</v>
      </c>
      <c r="B42" s="148" t="s">
        <v>125</v>
      </c>
      <c r="C42" s="534"/>
      <c r="D42" s="149">
        <v>0</v>
      </c>
      <c r="E42" s="149">
        <v>0</v>
      </c>
      <c r="F42" s="149">
        <v>0</v>
      </c>
      <c r="G42" s="149">
        <v>0</v>
      </c>
      <c r="H42" s="149">
        <v>0</v>
      </c>
      <c r="I42" s="149">
        <v>0</v>
      </c>
      <c r="J42" s="149">
        <v>0</v>
      </c>
      <c r="K42" s="149">
        <v>0</v>
      </c>
      <c r="L42" s="149">
        <v>0</v>
      </c>
      <c r="M42" s="149">
        <v>0</v>
      </c>
      <c r="N42" s="149">
        <v>0</v>
      </c>
      <c r="O42" s="149">
        <v>0</v>
      </c>
      <c r="P42" s="149">
        <v>0</v>
      </c>
      <c r="Q42" s="149">
        <v>0</v>
      </c>
      <c r="R42" s="150"/>
      <c r="S42" s="150"/>
      <c r="T42" s="150"/>
      <c r="U42" s="150"/>
      <c r="V42" s="150"/>
      <c r="W42" s="150"/>
      <c r="X42" s="150"/>
      <c r="Y42" s="150"/>
      <c r="Z42" s="150"/>
      <c r="AA42" s="150"/>
      <c r="AB42" s="150"/>
      <c r="AC42" s="150"/>
      <c r="AD42" s="150"/>
      <c r="AE42" s="150"/>
    </row>
    <row r="43" spans="1:31" s="57" customFormat="1" x14ac:dyDescent="0.2">
      <c r="A43" s="146" t="s">
        <v>148</v>
      </c>
      <c r="B43" s="55">
        <f>SUM(D43:Q43)</f>
        <v>0</v>
      </c>
      <c r="C43" s="534"/>
      <c r="D43" s="98">
        <f t="shared" ref="D43:Q43" si="9">D44*D45</f>
        <v>0</v>
      </c>
      <c r="E43" s="98">
        <f t="shared" si="9"/>
        <v>0</v>
      </c>
      <c r="F43" s="98">
        <f t="shared" si="9"/>
        <v>0</v>
      </c>
      <c r="G43" s="98">
        <f t="shared" si="9"/>
        <v>0</v>
      </c>
      <c r="H43" s="98">
        <f t="shared" si="9"/>
        <v>0</v>
      </c>
      <c r="I43" s="98">
        <f t="shared" si="9"/>
        <v>0</v>
      </c>
      <c r="J43" s="98">
        <f t="shared" si="9"/>
        <v>0</v>
      </c>
      <c r="K43" s="98">
        <f t="shared" si="9"/>
        <v>0</v>
      </c>
      <c r="L43" s="98">
        <f t="shared" si="9"/>
        <v>0</v>
      </c>
      <c r="M43" s="98">
        <f t="shared" si="9"/>
        <v>0</v>
      </c>
      <c r="N43" s="98">
        <f t="shared" si="9"/>
        <v>0</v>
      </c>
      <c r="O43" s="98">
        <f t="shared" si="9"/>
        <v>0</v>
      </c>
      <c r="P43" s="98">
        <f t="shared" si="9"/>
        <v>0</v>
      </c>
      <c r="Q43" s="98">
        <f t="shared" si="9"/>
        <v>0</v>
      </c>
      <c r="R43" s="88"/>
      <c r="S43" s="139"/>
      <c r="T43" s="139"/>
      <c r="U43" s="139"/>
      <c r="V43" s="139"/>
      <c r="W43" s="139"/>
      <c r="X43" s="139"/>
      <c r="Y43" s="139"/>
      <c r="Z43" s="139"/>
      <c r="AA43" s="139"/>
      <c r="AB43" s="139"/>
      <c r="AC43" s="139"/>
      <c r="AD43" s="139"/>
      <c r="AE43" s="139"/>
    </row>
    <row r="44" spans="1:31" s="151" customFormat="1" ht="11.25" x14ac:dyDescent="0.2">
      <c r="A44" s="147" t="s">
        <v>146</v>
      </c>
      <c r="B44" s="148" t="s">
        <v>125</v>
      </c>
      <c r="C44" s="534"/>
      <c r="D44" s="149">
        <v>0</v>
      </c>
      <c r="E44" s="149">
        <v>0</v>
      </c>
      <c r="F44" s="149">
        <v>0</v>
      </c>
      <c r="G44" s="149">
        <v>0</v>
      </c>
      <c r="H44" s="149">
        <v>0</v>
      </c>
      <c r="I44" s="149">
        <v>0</v>
      </c>
      <c r="J44" s="149">
        <v>0</v>
      </c>
      <c r="K44" s="149">
        <v>0</v>
      </c>
      <c r="L44" s="149">
        <v>0</v>
      </c>
      <c r="M44" s="149">
        <v>0</v>
      </c>
      <c r="N44" s="149">
        <v>0</v>
      </c>
      <c r="O44" s="149">
        <v>0</v>
      </c>
      <c r="P44" s="149">
        <v>0</v>
      </c>
      <c r="Q44" s="149">
        <v>0</v>
      </c>
      <c r="R44" s="150"/>
      <c r="S44" s="150"/>
      <c r="T44" s="150"/>
      <c r="U44" s="150"/>
      <c r="V44" s="150"/>
      <c r="W44" s="150"/>
      <c r="X44" s="150"/>
      <c r="Y44" s="150"/>
      <c r="Z44" s="150"/>
      <c r="AA44" s="150"/>
      <c r="AB44" s="150"/>
      <c r="AC44" s="150"/>
      <c r="AD44" s="150"/>
      <c r="AE44" s="150"/>
    </row>
    <row r="45" spans="1:31" s="151" customFormat="1" ht="11.25" x14ac:dyDescent="0.2">
      <c r="A45" s="147" t="s">
        <v>147</v>
      </c>
      <c r="B45" s="148" t="s">
        <v>125</v>
      </c>
      <c r="C45" s="534"/>
      <c r="D45" s="149">
        <v>0</v>
      </c>
      <c r="E45" s="149">
        <v>0</v>
      </c>
      <c r="F45" s="149">
        <v>0</v>
      </c>
      <c r="G45" s="149">
        <v>0</v>
      </c>
      <c r="H45" s="149">
        <v>0</v>
      </c>
      <c r="I45" s="149">
        <v>0</v>
      </c>
      <c r="J45" s="149">
        <v>0</v>
      </c>
      <c r="K45" s="149">
        <v>0</v>
      </c>
      <c r="L45" s="149">
        <v>0</v>
      </c>
      <c r="M45" s="149">
        <v>0</v>
      </c>
      <c r="N45" s="149">
        <v>0</v>
      </c>
      <c r="O45" s="149">
        <v>0</v>
      </c>
      <c r="P45" s="149">
        <v>0</v>
      </c>
      <c r="Q45" s="149">
        <v>0</v>
      </c>
      <c r="R45" s="150"/>
      <c r="S45" s="150"/>
      <c r="T45" s="150"/>
      <c r="U45" s="150"/>
      <c r="V45" s="150"/>
      <c r="W45" s="150"/>
      <c r="X45" s="150"/>
      <c r="Y45" s="150"/>
      <c r="Z45" s="150"/>
      <c r="AA45" s="150"/>
      <c r="AB45" s="150"/>
      <c r="AC45" s="150"/>
      <c r="AD45" s="150"/>
      <c r="AE45" s="150"/>
    </row>
    <row r="46" spans="1:31" s="57" customFormat="1" x14ac:dyDescent="0.2">
      <c r="A46" s="146" t="s">
        <v>149</v>
      </c>
      <c r="B46" s="55">
        <f>SUM(D46:Q46)</f>
        <v>0</v>
      </c>
      <c r="C46" s="534"/>
      <c r="D46" s="98">
        <f t="shared" ref="D46:Q46" si="10">D47*D48</f>
        <v>0</v>
      </c>
      <c r="E46" s="98">
        <f t="shared" si="10"/>
        <v>0</v>
      </c>
      <c r="F46" s="98">
        <f t="shared" si="10"/>
        <v>0</v>
      </c>
      <c r="G46" s="98">
        <f t="shared" si="10"/>
        <v>0</v>
      </c>
      <c r="H46" s="98">
        <f t="shared" si="10"/>
        <v>0</v>
      </c>
      <c r="I46" s="98">
        <f t="shared" si="10"/>
        <v>0</v>
      </c>
      <c r="J46" s="98">
        <f t="shared" si="10"/>
        <v>0</v>
      </c>
      <c r="K46" s="98">
        <f t="shared" si="10"/>
        <v>0</v>
      </c>
      <c r="L46" s="98">
        <f t="shared" si="10"/>
        <v>0</v>
      </c>
      <c r="M46" s="98">
        <f t="shared" si="10"/>
        <v>0</v>
      </c>
      <c r="N46" s="98">
        <f t="shared" si="10"/>
        <v>0</v>
      </c>
      <c r="O46" s="98">
        <f t="shared" si="10"/>
        <v>0</v>
      </c>
      <c r="P46" s="98">
        <f t="shared" si="10"/>
        <v>0</v>
      </c>
      <c r="Q46" s="98">
        <f t="shared" si="10"/>
        <v>0</v>
      </c>
      <c r="R46" s="88"/>
      <c r="S46" s="139"/>
      <c r="T46" s="139"/>
      <c r="U46" s="139"/>
      <c r="V46" s="139"/>
      <c r="W46" s="139"/>
      <c r="X46" s="139"/>
      <c r="Y46" s="139"/>
      <c r="Z46" s="139"/>
      <c r="AA46" s="139"/>
      <c r="AB46" s="139"/>
      <c r="AC46" s="139"/>
      <c r="AD46" s="139"/>
      <c r="AE46" s="139"/>
    </row>
    <row r="47" spans="1:31" s="151" customFormat="1" ht="11.25" x14ac:dyDescent="0.2">
      <c r="A47" s="147" t="s">
        <v>146</v>
      </c>
      <c r="B47" s="148" t="s">
        <v>125</v>
      </c>
      <c r="C47" s="534"/>
      <c r="D47" s="149">
        <v>0</v>
      </c>
      <c r="E47" s="149">
        <v>0</v>
      </c>
      <c r="F47" s="149">
        <v>0</v>
      </c>
      <c r="G47" s="149">
        <v>0</v>
      </c>
      <c r="H47" s="149">
        <v>0</v>
      </c>
      <c r="I47" s="149">
        <v>0</v>
      </c>
      <c r="J47" s="149">
        <v>0</v>
      </c>
      <c r="K47" s="149">
        <v>0</v>
      </c>
      <c r="L47" s="149">
        <v>0</v>
      </c>
      <c r="M47" s="149">
        <v>0</v>
      </c>
      <c r="N47" s="149">
        <v>0</v>
      </c>
      <c r="O47" s="149">
        <v>0</v>
      </c>
      <c r="P47" s="149">
        <v>0</v>
      </c>
      <c r="Q47" s="149">
        <v>0</v>
      </c>
      <c r="R47" s="150"/>
      <c r="S47" s="150"/>
      <c r="T47" s="150"/>
      <c r="U47" s="150"/>
      <c r="V47" s="150"/>
      <c r="W47" s="150"/>
      <c r="X47" s="150"/>
      <c r="Y47" s="150"/>
      <c r="Z47" s="150"/>
      <c r="AA47" s="150"/>
      <c r="AB47" s="150"/>
      <c r="AC47" s="150"/>
      <c r="AD47" s="150"/>
      <c r="AE47" s="150"/>
    </row>
    <row r="48" spans="1:31" s="151" customFormat="1" ht="11.25" x14ac:dyDescent="0.2">
      <c r="A48" s="147" t="s">
        <v>147</v>
      </c>
      <c r="B48" s="148" t="s">
        <v>125</v>
      </c>
      <c r="C48" s="534"/>
      <c r="D48" s="149">
        <v>0</v>
      </c>
      <c r="E48" s="149">
        <v>0</v>
      </c>
      <c r="F48" s="149">
        <v>0</v>
      </c>
      <c r="G48" s="149">
        <v>0</v>
      </c>
      <c r="H48" s="149">
        <v>0</v>
      </c>
      <c r="I48" s="149">
        <v>0</v>
      </c>
      <c r="J48" s="149">
        <v>0</v>
      </c>
      <c r="K48" s="149">
        <v>0</v>
      </c>
      <c r="L48" s="149">
        <v>0</v>
      </c>
      <c r="M48" s="149">
        <v>0</v>
      </c>
      <c r="N48" s="149">
        <v>0</v>
      </c>
      <c r="O48" s="149">
        <v>0</v>
      </c>
      <c r="P48" s="149">
        <v>0</v>
      </c>
      <c r="Q48" s="149">
        <v>0</v>
      </c>
      <c r="R48" s="150"/>
      <c r="S48" s="150"/>
      <c r="T48" s="150"/>
      <c r="U48" s="150"/>
      <c r="V48" s="150"/>
      <c r="W48" s="150"/>
      <c r="X48" s="150"/>
      <c r="Y48" s="150"/>
      <c r="Z48" s="150"/>
      <c r="AA48" s="150"/>
      <c r="AB48" s="150"/>
      <c r="AC48" s="150"/>
      <c r="AD48" s="150"/>
      <c r="AE48" s="150"/>
    </row>
    <row r="49" spans="1:31" s="57" customFormat="1" x14ac:dyDescent="0.2">
      <c r="A49" s="146" t="s">
        <v>150</v>
      </c>
      <c r="B49" s="55">
        <f>SUM(D49:Q49)</f>
        <v>0</v>
      </c>
      <c r="C49" s="534"/>
      <c r="D49" s="98">
        <f t="shared" ref="D49:Q49" si="11">D50*D51</f>
        <v>0</v>
      </c>
      <c r="E49" s="98">
        <f t="shared" si="11"/>
        <v>0</v>
      </c>
      <c r="F49" s="98">
        <f t="shared" si="11"/>
        <v>0</v>
      </c>
      <c r="G49" s="98">
        <f t="shared" si="11"/>
        <v>0</v>
      </c>
      <c r="H49" s="98">
        <f t="shared" si="11"/>
        <v>0</v>
      </c>
      <c r="I49" s="98">
        <f t="shared" si="11"/>
        <v>0</v>
      </c>
      <c r="J49" s="98">
        <f t="shared" si="11"/>
        <v>0</v>
      </c>
      <c r="K49" s="98">
        <f t="shared" si="11"/>
        <v>0</v>
      </c>
      <c r="L49" s="98">
        <f t="shared" si="11"/>
        <v>0</v>
      </c>
      <c r="M49" s="98">
        <f t="shared" si="11"/>
        <v>0</v>
      </c>
      <c r="N49" s="98">
        <f t="shared" si="11"/>
        <v>0</v>
      </c>
      <c r="O49" s="98">
        <f t="shared" si="11"/>
        <v>0</v>
      </c>
      <c r="P49" s="98">
        <f t="shared" si="11"/>
        <v>0</v>
      </c>
      <c r="Q49" s="98">
        <f t="shared" si="11"/>
        <v>0</v>
      </c>
      <c r="R49" s="88"/>
      <c r="S49" s="139"/>
      <c r="T49" s="139"/>
      <c r="U49" s="139"/>
      <c r="V49" s="139"/>
      <c r="W49" s="139"/>
      <c r="X49" s="139"/>
      <c r="Y49" s="139"/>
      <c r="Z49" s="139"/>
      <c r="AA49" s="139"/>
      <c r="AB49" s="139"/>
      <c r="AC49" s="139"/>
      <c r="AD49" s="139"/>
      <c r="AE49" s="139"/>
    </row>
    <row r="50" spans="1:31" s="151" customFormat="1" ht="11.25" x14ac:dyDescent="0.2">
      <c r="A50" s="147" t="s">
        <v>146</v>
      </c>
      <c r="B50" s="148" t="s">
        <v>125</v>
      </c>
      <c r="C50" s="534"/>
      <c r="D50" s="149">
        <v>0</v>
      </c>
      <c r="E50" s="149">
        <v>0</v>
      </c>
      <c r="F50" s="149">
        <v>0</v>
      </c>
      <c r="G50" s="149">
        <v>0</v>
      </c>
      <c r="H50" s="149">
        <v>0</v>
      </c>
      <c r="I50" s="149">
        <v>0</v>
      </c>
      <c r="J50" s="149">
        <v>0</v>
      </c>
      <c r="K50" s="149">
        <v>0</v>
      </c>
      <c r="L50" s="149">
        <v>0</v>
      </c>
      <c r="M50" s="149">
        <v>0</v>
      </c>
      <c r="N50" s="149">
        <v>0</v>
      </c>
      <c r="O50" s="149">
        <v>0</v>
      </c>
      <c r="P50" s="149">
        <v>0</v>
      </c>
      <c r="Q50" s="149">
        <v>0</v>
      </c>
      <c r="R50" s="150"/>
      <c r="S50" s="150"/>
      <c r="T50" s="150"/>
      <c r="U50" s="150"/>
      <c r="V50" s="150"/>
      <c r="W50" s="150"/>
      <c r="X50" s="150"/>
      <c r="Y50" s="150"/>
      <c r="Z50" s="150"/>
      <c r="AA50" s="150"/>
      <c r="AB50" s="150"/>
      <c r="AC50" s="150"/>
      <c r="AD50" s="150"/>
      <c r="AE50" s="150"/>
    </row>
    <row r="51" spans="1:31" s="151" customFormat="1" ht="11.25" x14ac:dyDescent="0.2">
      <c r="A51" s="147" t="s">
        <v>147</v>
      </c>
      <c r="B51" s="148" t="s">
        <v>125</v>
      </c>
      <c r="C51" s="534"/>
      <c r="D51" s="149">
        <v>0</v>
      </c>
      <c r="E51" s="149">
        <v>0</v>
      </c>
      <c r="F51" s="149">
        <v>0</v>
      </c>
      <c r="G51" s="149">
        <v>0</v>
      </c>
      <c r="H51" s="149">
        <v>0</v>
      </c>
      <c r="I51" s="149">
        <v>0</v>
      </c>
      <c r="J51" s="149">
        <v>0</v>
      </c>
      <c r="K51" s="149">
        <v>0</v>
      </c>
      <c r="L51" s="149">
        <v>0</v>
      </c>
      <c r="M51" s="149">
        <v>0</v>
      </c>
      <c r="N51" s="149">
        <v>0</v>
      </c>
      <c r="O51" s="149">
        <v>0</v>
      </c>
      <c r="P51" s="149">
        <v>0</v>
      </c>
      <c r="Q51" s="149">
        <v>0</v>
      </c>
      <c r="R51" s="150"/>
      <c r="S51" s="150"/>
      <c r="T51" s="150"/>
      <c r="U51" s="150"/>
      <c r="V51" s="150"/>
      <c r="W51" s="150"/>
      <c r="X51" s="150"/>
      <c r="Y51" s="150"/>
      <c r="Z51" s="150"/>
      <c r="AA51" s="150"/>
      <c r="AB51" s="150"/>
      <c r="AC51" s="150"/>
      <c r="AD51" s="150"/>
      <c r="AE51" s="150"/>
    </row>
    <row r="52" spans="1:31" s="51" customFormat="1" ht="16.5" customHeight="1" x14ac:dyDescent="0.2">
      <c r="A52" s="165" t="s">
        <v>151</v>
      </c>
      <c r="B52" s="55">
        <f>SUM(D52:Q52)</f>
        <v>0</v>
      </c>
      <c r="C52" s="534"/>
      <c r="D52" s="55">
        <f t="shared" ref="D52:Q52" si="12">D31+D36+D39+D40+D43+D46+D49</f>
        <v>0</v>
      </c>
      <c r="E52" s="55">
        <f t="shared" si="12"/>
        <v>0</v>
      </c>
      <c r="F52" s="55">
        <f t="shared" si="12"/>
        <v>0</v>
      </c>
      <c r="G52" s="55">
        <f t="shared" si="12"/>
        <v>0</v>
      </c>
      <c r="H52" s="55">
        <f t="shared" si="12"/>
        <v>0</v>
      </c>
      <c r="I52" s="55">
        <f t="shared" si="12"/>
        <v>0</v>
      </c>
      <c r="J52" s="55">
        <f t="shared" si="12"/>
        <v>0</v>
      </c>
      <c r="K52" s="55">
        <f t="shared" si="12"/>
        <v>0</v>
      </c>
      <c r="L52" s="55">
        <f t="shared" si="12"/>
        <v>0</v>
      </c>
      <c r="M52" s="55">
        <f t="shared" si="12"/>
        <v>0</v>
      </c>
      <c r="N52" s="55">
        <f t="shared" si="12"/>
        <v>0</v>
      </c>
      <c r="O52" s="55">
        <f t="shared" si="12"/>
        <v>0</v>
      </c>
      <c r="P52" s="55">
        <f t="shared" si="12"/>
        <v>0</v>
      </c>
      <c r="Q52" s="55">
        <f t="shared" si="12"/>
        <v>0</v>
      </c>
      <c r="R52" s="89"/>
      <c r="S52" s="70"/>
      <c r="T52" s="70"/>
      <c r="U52" s="70"/>
      <c r="V52" s="70"/>
      <c r="W52" s="70"/>
      <c r="X52" s="70"/>
      <c r="Y52" s="70"/>
      <c r="Z52" s="70"/>
      <c r="AA52" s="70"/>
      <c r="AB52" s="70"/>
      <c r="AC52" s="70"/>
      <c r="AD52" s="70"/>
      <c r="AE52" s="70"/>
    </row>
    <row r="53" spans="1:31" s="57" customFormat="1" x14ac:dyDescent="0.2">
      <c r="A53" s="146" t="s">
        <v>152</v>
      </c>
      <c r="B53" s="55">
        <f>SUM(D53:Q53)</f>
        <v>0</v>
      </c>
      <c r="C53" s="534"/>
      <c r="D53" s="98">
        <f t="shared" ref="D53:Q53" si="13">D54*D55*D56</f>
        <v>0</v>
      </c>
      <c r="E53" s="98">
        <f t="shared" si="13"/>
        <v>0</v>
      </c>
      <c r="F53" s="98">
        <f t="shared" si="13"/>
        <v>0</v>
      </c>
      <c r="G53" s="98">
        <f t="shared" si="13"/>
        <v>0</v>
      </c>
      <c r="H53" s="98">
        <f t="shared" si="13"/>
        <v>0</v>
      </c>
      <c r="I53" s="98">
        <f t="shared" si="13"/>
        <v>0</v>
      </c>
      <c r="J53" s="98">
        <f t="shared" si="13"/>
        <v>0</v>
      </c>
      <c r="K53" s="98">
        <f t="shared" si="13"/>
        <v>0</v>
      </c>
      <c r="L53" s="98">
        <f t="shared" si="13"/>
        <v>0</v>
      </c>
      <c r="M53" s="98">
        <f t="shared" si="13"/>
        <v>0</v>
      </c>
      <c r="N53" s="98">
        <f t="shared" si="13"/>
        <v>0</v>
      </c>
      <c r="O53" s="98">
        <f t="shared" si="13"/>
        <v>0</v>
      </c>
      <c r="P53" s="98">
        <f t="shared" si="13"/>
        <v>0</v>
      </c>
      <c r="Q53" s="98">
        <f t="shared" si="13"/>
        <v>0</v>
      </c>
      <c r="R53" s="88"/>
      <c r="S53" s="139"/>
      <c r="T53" s="139"/>
      <c r="U53" s="139"/>
      <c r="V53" s="139"/>
      <c r="W53" s="139"/>
      <c r="X53" s="139"/>
      <c r="Y53" s="139"/>
      <c r="Z53" s="139"/>
      <c r="AA53" s="139"/>
      <c r="AB53" s="139"/>
      <c r="AC53" s="139"/>
      <c r="AD53" s="139"/>
      <c r="AE53" s="139"/>
    </row>
    <row r="54" spans="1:31" s="151" customFormat="1" ht="11.25" x14ac:dyDescent="0.2">
      <c r="A54" s="147" t="s">
        <v>153</v>
      </c>
      <c r="B54" s="148" t="s">
        <v>125</v>
      </c>
      <c r="C54" s="534"/>
      <c r="D54" s="149">
        <v>0</v>
      </c>
      <c r="E54" s="149">
        <v>0</v>
      </c>
      <c r="F54" s="149">
        <v>0</v>
      </c>
      <c r="G54" s="149">
        <v>0</v>
      </c>
      <c r="H54" s="149">
        <v>0</v>
      </c>
      <c r="I54" s="149">
        <v>0</v>
      </c>
      <c r="J54" s="149">
        <v>0</v>
      </c>
      <c r="K54" s="149">
        <v>0</v>
      </c>
      <c r="L54" s="149">
        <v>0</v>
      </c>
      <c r="M54" s="149">
        <v>0</v>
      </c>
      <c r="N54" s="149">
        <v>0</v>
      </c>
      <c r="O54" s="149">
        <v>0</v>
      </c>
      <c r="P54" s="149">
        <v>0</v>
      </c>
      <c r="Q54" s="149">
        <v>0</v>
      </c>
      <c r="R54" s="150"/>
      <c r="S54" s="150"/>
      <c r="T54" s="150"/>
      <c r="U54" s="150"/>
      <c r="V54" s="150"/>
      <c r="W54" s="150"/>
      <c r="X54" s="150"/>
      <c r="Y54" s="150"/>
      <c r="Z54" s="150"/>
      <c r="AA54" s="150"/>
      <c r="AB54" s="150"/>
      <c r="AC54" s="150"/>
      <c r="AD54" s="150"/>
      <c r="AE54" s="150"/>
    </row>
    <row r="55" spans="1:31" s="151" customFormat="1" ht="11.25" x14ac:dyDescent="0.2">
      <c r="A55" s="147" t="s">
        <v>154</v>
      </c>
      <c r="B55" s="148" t="s">
        <v>125</v>
      </c>
      <c r="C55" s="534"/>
      <c r="D55" s="149">
        <v>0</v>
      </c>
      <c r="E55" s="149">
        <v>0</v>
      </c>
      <c r="F55" s="149">
        <v>0</v>
      </c>
      <c r="G55" s="149">
        <v>0</v>
      </c>
      <c r="H55" s="149">
        <v>0</v>
      </c>
      <c r="I55" s="149">
        <v>0</v>
      </c>
      <c r="J55" s="149">
        <v>0</v>
      </c>
      <c r="K55" s="149">
        <v>0</v>
      </c>
      <c r="L55" s="149">
        <v>0</v>
      </c>
      <c r="M55" s="149">
        <v>0</v>
      </c>
      <c r="N55" s="149">
        <v>0</v>
      </c>
      <c r="O55" s="149">
        <v>0</v>
      </c>
      <c r="P55" s="149">
        <v>0</v>
      </c>
      <c r="Q55" s="149">
        <v>0</v>
      </c>
      <c r="R55" s="150"/>
      <c r="S55" s="150"/>
      <c r="T55" s="150"/>
      <c r="U55" s="150"/>
      <c r="V55" s="150"/>
      <c r="W55" s="150"/>
      <c r="X55" s="150"/>
      <c r="Y55" s="150"/>
      <c r="Z55" s="150"/>
      <c r="AA55" s="150"/>
      <c r="AB55" s="150"/>
      <c r="AC55" s="150"/>
      <c r="AD55" s="150"/>
      <c r="AE55" s="150"/>
    </row>
    <row r="56" spans="1:31" s="151" customFormat="1" ht="11.25" x14ac:dyDescent="0.2">
      <c r="A56" s="147" t="s">
        <v>155</v>
      </c>
      <c r="B56" s="148" t="s">
        <v>125</v>
      </c>
      <c r="C56" s="534"/>
      <c r="D56" s="149">
        <v>0</v>
      </c>
      <c r="E56" s="149">
        <v>0</v>
      </c>
      <c r="F56" s="149">
        <v>0</v>
      </c>
      <c r="G56" s="149">
        <v>0</v>
      </c>
      <c r="H56" s="149">
        <v>0</v>
      </c>
      <c r="I56" s="149">
        <v>0</v>
      </c>
      <c r="J56" s="149">
        <v>0</v>
      </c>
      <c r="K56" s="149">
        <v>0</v>
      </c>
      <c r="L56" s="149">
        <v>0</v>
      </c>
      <c r="M56" s="149">
        <v>0</v>
      </c>
      <c r="N56" s="149">
        <v>0</v>
      </c>
      <c r="O56" s="149">
        <v>0</v>
      </c>
      <c r="P56" s="149">
        <v>0</v>
      </c>
      <c r="Q56" s="149">
        <v>0</v>
      </c>
      <c r="R56" s="150"/>
      <c r="S56" s="150"/>
      <c r="T56" s="150"/>
      <c r="U56" s="150"/>
      <c r="V56" s="150"/>
      <c r="W56" s="150"/>
      <c r="X56" s="150"/>
      <c r="Y56" s="150"/>
      <c r="Z56" s="150"/>
      <c r="AA56" s="150"/>
      <c r="AB56" s="150"/>
      <c r="AC56" s="150"/>
      <c r="AD56" s="150"/>
      <c r="AE56" s="150"/>
    </row>
    <row r="57" spans="1:31" s="57" customFormat="1" ht="15" customHeight="1" x14ac:dyDescent="0.2">
      <c r="A57" s="146" t="s">
        <v>156</v>
      </c>
      <c r="B57" s="55">
        <f>SUM(D57:Q57)</f>
        <v>0</v>
      </c>
      <c r="C57" s="534"/>
      <c r="D57" s="149">
        <v>0</v>
      </c>
      <c r="E57" s="149">
        <v>0</v>
      </c>
      <c r="F57" s="149">
        <v>0</v>
      </c>
      <c r="G57" s="149">
        <v>0</v>
      </c>
      <c r="H57" s="149">
        <v>0</v>
      </c>
      <c r="I57" s="149">
        <v>0</v>
      </c>
      <c r="J57" s="149">
        <v>0</v>
      </c>
      <c r="K57" s="149">
        <v>0</v>
      </c>
      <c r="L57" s="149">
        <v>0</v>
      </c>
      <c r="M57" s="149">
        <v>0</v>
      </c>
      <c r="N57" s="149">
        <v>0</v>
      </c>
      <c r="O57" s="149">
        <v>0</v>
      </c>
      <c r="P57" s="149">
        <v>0</v>
      </c>
      <c r="Q57" s="149">
        <v>0</v>
      </c>
      <c r="R57" s="88"/>
      <c r="S57" s="139"/>
      <c r="T57" s="139"/>
      <c r="U57" s="139"/>
      <c r="V57" s="139"/>
      <c r="W57" s="139"/>
      <c r="X57" s="139"/>
      <c r="Y57" s="139"/>
      <c r="Z57" s="139"/>
      <c r="AA57" s="139"/>
      <c r="AB57" s="139"/>
      <c r="AC57" s="139"/>
      <c r="AD57" s="139"/>
      <c r="AE57" s="139"/>
    </row>
    <row r="58" spans="1:31" s="51" customFormat="1" ht="15" customHeight="1" x14ac:dyDescent="0.2">
      <c r="A58" s="165" t="s">
        <v>157</v>
      </c>
      <c r="B58" s="55">
        <f>SUM(D58:Q58)</f>
        <v>0</v>
      </c>
      <c r="C58" s="534"/>
      <c r="D58" s="55">
        <f t="shared" ref="D58:Q58" si="14">D53+D57</f>
        <v>0</v>
      </c>
      <c r="E58" s="55">
        <f t="shared" si="14"/>
        <v>0</v>
      </c>
      <c r="F58" s="55">
        <f t="shared" si="14"/>
        <v>0</v>
      </c>
      <c r="G58" s="55">
        <f t="shared" si="14"/>
        <v>0</v>
      </c>
      <c r="H58" s="55">
        <f t="shared" si="14"/>
        <v>0</v>
      </c>
      <c r="I58" s="55">
        <f t="shared" si="14"/>
        <v>0</v>
      </c>
      <c r="J58" s="55">
        <f t="shared" si="14"/>
        <v>0</v>
      </c>
      <c r="K58" s="55">
        <f t="shared" si="14"/>
        <v>0</v>
      </c>
      <c r="L58" s="55">
        <f t="shared" si="14"/>
        <v>0</v>
      </c>
      <c r="M58" s="55">
        <f t="shared" si="14"/>
        <v>0</v>
      </c>
      <c r="N58" s="55">
        <f t="shared" si="14"/>
        <v>0</v>
      </c>
      <c r="O58" s="55">
        <f t="shared" si="14"/>
        <v>0</v>
      </c>
      <c r="P58" s="55">
        <f t="shared" si="14"/>
        <v>0</v>
      </c>
      <c r="Q58" s="55">
        <f t="shared" si="14"/>
        <v>0</v>
      </c>
      <c r="R58" s="89"/>
      <c r="S58" s="70"/>
      <c r="T58" s="70"/>
      <c r="U58" s="70"/>
      <c r="V58" s="70"/>
      <c r="W58" s="70"/>
      <c r="X58" s="70"/>
      <c r="Y58" s="70"/>
      <c r="Z58" s="70"/>
      <c r="AA58" s="70"/>
      <c r="AB58" s="70"/>
      <c r="AC58" s="70"/>
      <c r="AD58" s="70"/>
      <c r="AE58" s="70"/>
    </row>
    <row r="59" spans="1:31" ht="15" customHeight="1" x14ac:dyDescent="0.25">
      <c r="A59" s="146" t="s">
        <v>158</v>
      </c>
      <c r="B59" s="55">
        <f>SUM(D59:Q59)</f>
        <v>0</v>
      </c>
      <c r="C59" s="534"/>
      <c r="D59" s="98">
        <f>D60*D61</f>
        <v>0</v>
      </c>
      <c r="E59" s="98">
        <f t="shared" ref="E59:Q59" si="15">E60*E61</f>
        <v>0</v>
      </c>
      <c r="F59" s="98">
        <f t="shared" si="15"/>
        <v>0</v>
      </c>
      <c r="G59" s="98">
        <f t="shared" si="15"/>
        <v>0</v>
      </c>
      <c r="H59" s="98">
        <f t="shared" si="15"/>
        <v>0</v>
      </c>
      <c r="I59" s="98">
        <f t="shared" si="15"/>
        <v>0</v>
      </c>
      <c r="J59" s="98">
        <f t="shared" si="15"/>
        <v>0</v>
      </c>
      <c r="K59" s="98">
        <f t="shared" si="15"/>
        <v>0</v>
      </c>
      <c r="L59" s="98">
        <f t="shared" si="15"/>
        <v>0</v>
      </c>
      <c r="M59" s="98">
        <f t="shared" si="15"/>
        <v>0</v>
      </c>
      <c r="N59" s="98">
        <f t="shared" si="15"/>
        <v>0</v>
      </c>
      <c r="O59" s="98">
        <f t="shared" si="15"/>
        <v>0</v>
      </c>
      <c r="P59" s="98">
        <f t="shared" si="15"/>
        <v>0</v>
      </c>
      <c r="Q59" s="98">
        <f t="shared" si="15"/>
        <v>0</v>
      </c>
    </row>
    <row r="60" spans="1:31" s="151" customFormat="1" ht="11.25" x14ac:dyDescent="0.2">
      <c r="A60" s="147" t="s">
        <v>159</v>
      </c>
      <c r="B60" s="148" t="s">
        <v>125</v>
      </c>
      <c r="C60" s="534"/>
      <c r="D60" s="149">
        <v>0</v>
      </c>
      <c r="E60" s="149">
        <v>0</v>
      </c>
      <c r="F60" s="149">
        <v>0</v>
      </c>
      <c r="G60" s="149">
        <v>0</v>
      </c>
      <c r="H60" s="149">
        <v>0</v>
      </c>
      <c r="I60" s="149">
        <v>0</v>
      </c>
      <c r="J60" s="149">
        <v>0</v>
      </c>
      <c r="K60" s="149">
        <v>0</v>
      </c>
      <c r="L60" s="149">
        <v>0</v>
      </c>
      <c r="M60" s="149">
        <v>0</v>
      </c>
      <c r="N60" s="149">
        <v>0</v>
      </c>
      <c r="O60" s="149">
        <v>0</v>
      </c>
      <c r="P60" s="149">
        <v>0</v>
      </c>
      <c r="Q60" s="149">
        <v>0</v>
      </c>
      <c r="R60" s="150"/>
      <c r="S60" s="150"/>
      <c r="T60" s="150"/>
      <c r="U60" s="150"/>
      <c r="V60" s="150"/>
      <c r="W60" s="150"/>
      <c r="X60" s="150"/>
      <c r="Y60" s="150"/>
      <c r="Z60" s="150"/>
      <c r="AA60" s="150"/>
      <c r="AB60" s="150"/>
      <c r="AC60" s="150"/>
      <c r="AD60" s="150"/>
      <c r="AE60" s="150"/>
    </row>
    <row r="61" spans="1:31" s="151" customFormat="1" ht="11.25" x14ac:dyDescent="0.2">
      <c r="A61" s="147" t="s">
        <v>126</v>
      </c>
      <c r="B61" s="148" t="s">
        <v>125</v>
      </c>
      <c r="C61" s="534"/>
      <c r="D61" s="149">
        <v>0</v>
      </c>
      <c r="E61" s="149">
        <v>0</v>
      </c>
      <c r="F61" s="149">
        <v>0</v>
      </c>
      <c r="G61" s="149">
        <v>0</v>
      </c>
      <c r="H61" s="149">
        <v>0</v>
      </c>
      <c r="I61" s="149">
        <v>0</v>
      </c>
      <c r="J61" s="149">
        <v>0</v>
      </c>
      <c r="K61" s="149">
        <v>0</v>
      </c>
      <c r="L61" s="149">
        <v>0</v>
      </c>
      <c r="M61" s="149">
        <v>0</v>
      </c>
      <c r="N61" s="149">
        <v>0</v>
      </c>
      <c r="O61" s="149">
        <v>0</v>
      </c>
      <c r="P61" s="149">
        <v>0</v>
      </c>
      <c r="Q61" s="149">
        <v>0</v>
      </c>
      <c r="R61" s="150"/>
      <c r="S61" s="150"/>
      <c r="T61" s="150"/>
      <c r="U61" s="150"/>
      <c r="V61" s="150"/>
      <c r="W61" s="150"/>
      <c r="X61" s="150"/>
      <c r="Y61" s="150"/>
      <c r="Z61" s="150"/>
      <c r="AA61" s="150"/>
      <c r="AB61" s="150"/>
      <c r="AC61" s="150"/>
      <c r="AD61" s="150"/>
      <c r="AE61" s="150"/>
    </row>
    <row r="62" spans="1:31" ht="15" customHeight="1" x14ac:dyDescent="0.25">
      <c r="A62" s="146" t="s">
        <v>160</v>
      </c>
      <c r="B62" s="55">
        <f t="shared" ref="B62:B68" si="16">SUM(D62:Q62)</f>
        <v>0</v>
      </c>
      <c r="C62" s="534"/>
      <c r="D62" s="149">
        <v>0</v>
      </c>
      <c r="E62" s="149">
        <v>0</v>
      </c>
      <c r="F62" s="149">
        <v>0</v>
      </c>
      <c r="G62" s="149">
        <v>0</v>
      </c>
      <c r="H62" s="149">
        <v>0</v>
      </c>
      <c r="I62" s="149">
        <v>0</v>
      </c>
      <c r="J62" s="149">
        <v>0</v>
      </c>
      <c r="K62" s="149">
        <v>0</v>
      </c>
      <c r="L62" s="149">
        <v>0</v>
      </c>
      <c r="M62" s="149">
        <v>0</v>
      </c>
      <c r="N62" s="149">
        <v>0</v>
      </c>
      <c r="O62" s="149">
        <v>0</v>
      </c>
      <c r="P62" s="149">
        <v>0</v>
      </c>
      <c r="Q62" s="149">
        <v>0</v>
      </c>
    </row>
    <row r="63" spans="1:31" s="57" customFormat="1" ht="15" customHeight="1" x14ac:dyDescent="0.2">
      <c r="A63" s="146" t="s">
        <v>161</v>
      </c>
      <c r="B63" s="55">
        <f t="shared" si="16"/>
        <v>0</v>
      </c>
      <c r="C63" s="534"/>
      <c r="D63" s="149">
        <v>0</v>
      </c>
      <c r="E63" s="149">
        <v>0</v>
      </c>
      <c r="F63" s="149">
        <v>0</v>
      </c>
      <c r="G63" s="149">
        <v>0</v>
      </c>
      <c r="H63" s="149">
        <v>0</v>
      </c>
      <c r="I63" s="149">
        <v>0</v>
      </c>
      <c r="J63" s="149">
        <v>0</v>
      </c>
      <c r="K63" s="149">
        <v>0</v>
      </c>
      <c r="L63" s="149">
        <v>0</v>
      </c>
      <c r="M63" s="149">
        <v>0</v>
      </c>
      <c r="N63" s="149">
        <v>0</v>
      </c>
      <c r="O63" s="149">
        <v>0</v>
      </c>
      <c r="P63" s="149">
        <v>0</v>
      </c>
      <c r="Q63" s="149">
        <v>0</v>
      </c>
      <c r="R63" s="88"/>
      <c r="S63" s="139"/>
      <c r="T63" s="139"/>
      <c r="U63" s="139"/>
      <c r="V63" s="139"/>
      <c r="W63" s="139"/>
      <c r="X63" s="139"/>
      <c r="Y63" s="139"/>
      <c r="Z63" s="139"/>
      <c r="AA63" s="139"/>
      <c r="AB63" s="139"/>
      <c r="AC63" s="139"/>
      <c r="AD63" s="139"/>
      <c r="AE63" s="139"/>
    </row>
    <row r="64" spans="1:31" s="48" customFormat="1" ht="24" x14ac:dyDescent="0.2">
      <c r="A64" s="154" t="s">
        <v>162</v>
      </c>
      <c r="B64" s="55">
        <f t="shared" si="16"/>
        <v>0</v>
      </c>
      <c r="C64" s="534"/>
      <c r="D64" s="149">
        <v>0</v>
      </c>
      <c r="E64" s="149">
        <v>0</v>
      </c>
      <c r="F64" s="149">
        <v>0</v>
      </c>
      <c r="G64" s="149">
        <v>0</v>
      </c>
      <c r="H64" s="149">
        <v>0</v>
      </c>
      <c r="I64" s="149">
        <v>0</v>
      </c>
      <c r="J64" s="149">
        <v>0</v>
      </c>
      <c r="K64" s="149">
        <v>0</v>
      </c>
      <c r="L64" s="149">
        <v>0</v>
      </c>
      <c r="M64" s="149">
        <v>0</v>
      </c>
      <c r="N64" s="149">
        <v>0</v>
      </c>
      <c r="O64" s="149">
        <v>0</v>
      </c>
      <c r="P64" s="149">
        <v>0</v>
      </c>
      <c r="Q64" s="149">
        <v>0</v>
      </c>
      <c r="R64" s="88"/>
      <c r="S64" s="139"/>
      <c r="T64" s="139"/>
      <c r="U64" s="139"/>
      <c r="V64" s="139"/>
      <c r="W64" s="139"/>
      <c r="X64" s="139"/>
      <c r="Y64" s="139"/>
      <c r="Z64" s="139"/>
      <c r="AA64" s="139"/>
      <c r="AB64" s="139"/>
      <c r="AC64" s="139"/>
      <c r="AD64" s="139"/>
      <c r="AE64" s="139"/>
    </row>
    <row r="65" spans="1:31" s="158" customFormat="1" ht="24" x14ac:dyDescent="0.2">
      <c r="A65" s="154" t="s">
        <v>135</v>
      </c>
      <c r="B65" s="55">
        <f t="shared" si="16"/>
        <v>0</v>
      </c>
      <c r="C65" s="534"/>
      <c r="D65" s="149">
        <v>0</v>
      </c>
      <c r="E65" s="149">
        <v>0</v>
      </c>
      <c r="F65" s="149">
        <v>0</v>
      </c>
      <c r="G65" s="149">
        <v>0</v>
      </c>
      <c r="H65" s="149">
        <v>0</v>
      </c>
      <c r="I65" s="149">
        <v>0</v>
      </c>
      <c r="J65" s="149">
        <v>0</v>
      </c>
      <c r="K65" s="149">
        <v>0</v>
      </c>
      <c r="L65" s="149">
        <v>0</v>
      </c>
      <c r="M65" s="149">
        <v>0</v>
      </c>
      <c r="N65" s="149">
        <v>0</v>
      </c>
      <c r="O65" s="149">
        <v>0</v>
      </c>
      <c r="P65" s="149">
        <v>0</v>
      </c>
      <c r="Q65" s="149">
        <v>0</v>
      </c>
      <c r="R65" s="157"/>
      <c r="S65" s="157"/>
      <c r="T65" s="157"/>
      <c r="U65" s="157"/>
      <c r="V65" s="157"/>
      <c r="W65" s="157"/>
      <c r="X65" s="157"/>
      <c r="Y65" s="157"/>
      <c r="Z65" s="157"/>
      <c r="AA65" s="157"/>
      <c r="AB65" s="157"/>
      <c r="AC65" s="157"/>
      <c r="AD65" s="157"/>
      <c r="AE65" s="157"/>
    </row>
    <row r="66" spans="1:31" s="163" customFormat="1" ht="30" customHeight="1" x14ac:dyDescent="0.25">
      <c r="A66" s="166" t="s">
        <v>163</v>
      </c>
      <c r="B66" s="55">
        <f t="shared" si="16"/>
        <v>0</v>
      </c>
      <c r="C66" s="534"/>
      <c r="D66" s="167">
        <f t="shared" ref="D66:Q66" si="17">D52+D58+D59+SUM(D62:D65)</f>
        <v>0</v>
      </c>
      <c r="E66" s="167">
        <f t="shared" si="17"/>
        <v>0</v>
      </c>
      <c r="F66" s="167">
        <f t="shared" si="17"/>
        <v>0</v>
      </c>
      <c r="G66" s="167">
        <f t="shared" si="17"/>
        <v>0</v>
      </c>
      <c r="H66" s="167">
        <f t="shared" si="17"/>
        <v>0</v>
      </c>
      <c r="I66" s="167">
        <f t="shared" si="17"/>
        <v>0</v>
      </c>
      <c r="J66" s="167">
        <f t="shared" si="17"/>
        <v>0</v>
      </c>
      <c r="K66" s="167">
        <f t="shared" si="17"/>
        <v>0</v>
      </c>
      <c r="L66" s="167">
        <f t="shared" si="17"/>
        <v>0</v>
      </c>
      <c r="M66" s="167">
        <f t="shared" si="17"/>
        <v>0</v>
      </c>
      <c r="N66" s="167">
        <f t="shared" si="17"/>
        <v>0</v>
      </c>
      <c r="O66" s="167">
        <f t="shared" si="17"/>
        <v>0</v>
      </c>
      <c r="P66" s="167">
        <f t="shared" si="17"/>
        <v>0</v>
      </c>
      <c r="Q66" s="167">
        <f t="shared" si="17"/>
        <v>0</v>
      </c>
      <c r="R66" s="161"/>
      <c r="S66" s="162"/>
      <c r="T66" s="162"/>
      <c r="U66" s="162"/>
      <c r="V66" s="162"/>
      <c r="W66" s="162"/>
      <c r="X66" s="162"/>
      <c r="Y66" s="162"/>
      <c r="Z66" s="162"/>
      <c r="AA66" s="162"/>
      <c r="AB66" s="162"/>
      <c r="AC66" s="162"/>
      <c r="AD66" s="162"/>
      <c r="AE66" s="162"/>
    </row>
    <row r="67" spans="1:31" s="171" customFormat="1" x14ac:dyDescent="0.2">
      <c r="A67" s="146" t="s">
        <v>164</v>
      </c>
      <c r="B67" s="55">
        <f t="shared" si="16"/>
        <v>0</v>
      </c>
      <c r="C67" s="534"/>
      <c r="D67" s="168">
        <v>0</v>
      </c>
      <c r="E67" s="168">
        <v>0</v>
      </c>
      <c r="F67" s="168">
        <v>0</v>
      </c>
      <c r="G67" s="168">
        <v>0</v>
      </c>
      <c r="H67" s="168">
        <v>0</v>
      </c>
      <c r="I67" s="168">
        <v>0</v>
      </c>
      <c r="J67" s="168">
        <v>0</v>
      </c>
      <c r="K67" s="168">
        <v>0</v>
      </c>
      <c r="L67" s="168">
        <v>0</v>
      </c>
      <c r="M67" s="168">
        <v>0</v>
      </c>
      <c r="N67" s="168">
        <v>0</v>
      </c>
      <c r="O67" s="168">
        <v>0</v>
      </c>
      <c r="P67" s="168">
        <v>0</v>
      </c>
      <c r="Q67" s="168">
        <v>0</v>
      </c>
      <c r="R67" s="169"/>
      <c r="S67" s="170"/>
      <c r="T67" s="170"/>
      <c r="U67" s="170"/>
      <c r="V67" s="170"/>
      <c r="W67" s="170"/>
      <c r="X67" s="170"/>
      <c r="Y67" s="170"/>
      <c r="Z67" s="170"/>
      <c r="AA67" s="170"/>
      <c r="AB67" s="170"/>
      <c r="AC67" s="170"/>
      <c r="AD67" s="170"/>
      <c r="AE67" s="170"/>
    </row>
    <row r="68" spans="1:31" s="163" customFormat="1" ht="32.25" customHeight="1" x14ac:dyDescent="0.25">
      <c r="A68" s="166" t="s">
        <v>165</v>
      </c>
      <c r="B68" s="55">
        <f t="shared" si="16"/>
        <v>0</v>
      </c>
      <c r="C68" s="535"/>
      <c r="D68" s="167">
        <f t="shared" ref="D68:Q68" si="18">D29-D66</f>
        <v>0</v>
      </c>
      <c r="E68" s="167">
        <f t="shared" si="18"/>
        <v>0</v>
      </c>
      <c r="F68" s="167">
        <f t="shared" si="18"/>
        <v>0</v>
      </c>
      <c r="G68" s="167">
        <f t="shared" si="18"/>
        <v>0</v>
      </c>
      <c r="H68" s="167">
        <f t="shared" si="18"/>
        <v>0</v>
      </c>
      <c r="I68" s="167">
        <f t="shared" si="18"/>
        <v>0</v>
      </c>
      <c r="J68" s="167">
        <f t="shared" si="18"/>
        <v>0</v>
      </c>
      <c r="K68" s="167">
        <f t="shared" si="18"/>
        <v>0</v>
      </c>
      <c r="L68" s="167">
        <f t="shared" si="18"/>
        <v>0</v>
      </c>
      <c r="M68" s="167">
        <f t="shared" si="18"/>
        <v>0</v>
      </c>
      <c r="N68" s="167">
        <f t="shared" si="18"/>
        <v>0</v>
      </c>
      <c r="O68" s="167">
        <f t="shared" si="18"/>
        <v>0</v>
      </c>
      <c r="P68" s="167">
        <f t="shared" si="18"/>
        <v>0</v>
      </c>
      <c r="Q68" s="167">
        <f t="shared" si="18"/>
        <v>0</v>
      </c>
      <c r="R68" s="161"/>
      <c r="S68" s="162"/>
      <c r="T68" s="162"/>
      <c r="U68" s="162"/>
      <c r="V68" s="162"/>
      <c r="W68" s="162"/>
      <c r="X68" s="162"/>
      <c r="Y68" s="162"/>
      <c r="Z68" s="162"/>
      <c r="AA68" s="162"/>
      <c r="AB68" s="162"/>
      <c r="AC68" s="162"/>
      <c r="AD68" s="162"/>
      <c r="AE68" s="162"/>
    </row>
    <row r="70" spans="1:31" ht="15.75" x14ac:dyDescent="0.25">
      <c r="H70" s="136"/>
      <c r="J70" s="136"/>
      <c r="K70" s="136"/>
      <c r="L70" s="136"/>
      <c r="M70" s="136"/>
    </row>
    <row r="71" spans="1:31" s="48" customFormat="1" ht="28.5" customHeight="1" x14ac:dyDescent="0.25">
      <c r="A71" s="541" t="s">
        <v>495</v>
      </c>
      <c r="B71" s="541"/>
      <c r="C71" s="541"/>
      <c r="D71" s="541"/>
      <c r="E71" s="541"/>
      <c r="F71" s="541"/>
      <c r="G71" s="541"/>
      <c r="H71" s="541"/>
      <c r="I71" s="541"/>
      <c r="J71" s="541"/>
      <c r="K71" s="541"/>
      <c r="L71" s="541"/>
      <c r="M71" s="541"/>
      <c r="N71" s="541"/>
      <c r="O71" s="541"/>
      <c r="P71" s="541"/>
      <c r="Q71" s="541"/>
      <c r="R71" s="88"/>
      <c r="S71" s="139"/>
      <c r="T71" s="139"/>
      <c r="U71" s="139"/>
      <c r="V71" s="139"/>
      <c r="W71" s="139"/>
      <c r="X71" s="139"/>
      <c r="Y71" s="139"/>
      <c r="Z71" s="139"/>
      <c r="AA71" s="139"/>
      <c r="AB71" s="139"/>
      <c r="AC71" s="139"/>
      <c r="AD71" s="139"/>
      <c r="AE71" s="139"/>
    </row>
    <row r="72" spans="1:31" s="48" customFormat="1" ht="106.5" customHeight="1" x14ac:dyDescent="0.25">
      <c r="A72" s="548" t="s">
        <v>166</v>
      </c>
      <c r="B72" s="548"/>
      <c r="C72" s="548"/>
      <c r="D72" s="548"/>
      <c r="E72" s="548"/>
      <c r="F72" s="548"/>
      <c r="G72" s="548"/>
      <c r="H72" s="548"/>
      <c r="I72" s="548"/>
      <c r="J72" s="548"/>
      <c r="K72" s="548"/>
      <c r="L72" s="548"/>
      <c r="M72" s="548"/>
      <c r="N72" s="548"/>
      <c r="O72" s="548"/>
      <c r="P72" s="548"/>
      <c r="Q72" s="548"/>
      <c r="R72" s="88"/>
      <c r="S72" s="139"/>
      <c r="T72" s="139"/>
      <c r="U72" s="139"/>
      <c r="V72" s="139"/>
      <c r="W72" s="139"/>
      <c r="X72" s="139"/>
      <c r="Y72" s="139"/>
      <c r="Z72" s="139"/>
      <c r="AA72" s="139"/>
      <c r="AB72" s="139"/>
      <c r="AC72" s="139"/>
      <c r="AD72" s="139"/>
      <c r="AE72" s="139"/>
    </row>
    <row r="73" spans="1:31" s="48" customFormat="1" ht="30.75" customHeight="1" x14ac:dyDescent="0.25">
      <c r="A73" s="544" t="s">
        <v>167</v>
      </c>
      <c r="B73" s="544"/>
      <c r="C73" s="544"/>
      <c r="D73" s="544"/>
      <c r="E73" s="544"/>
      <c r="F73" s="544"/>
      <c r="G73" s="544"/>
      <c r="H73" s="544"/>
      <c r="I73" s="141"/>
      <c r="J73" s="141"/>
      <c r="K73" s="141"/>
      <c r="L73" s="141"/>
      <c r="M73" s="141"/>
      <c r="N73" s="141"/>
      <c r="O73" s="141"/>
      <c r="P73" s="141"/>
      <c r="Q73" s="141"/>
      <c r="R73" s="88"/>
      <c r="S73" s="139"/>
      <c r="T73" s="139"/>
      <c r="U73" s="139"/>
      <c r="V73" s="139"/>
      <c r="W73" s="139"/>
      <c r="X73" s="139"/>
      <c r="Y73" s="139"/>
      <c r="Z73" s="139"/>
      <c r="AA73" s="139"/>
      <c r="AB73" s="139"/>
      <c r="AC73" s="139"/>
      <c r="AD73" s="139"/>
      <c r="AE73" s="139"/>
    </row>
    <row r="74" spans="1:31" s="48" customFormat="1" ht="26.25" customHeight="1" x14ac:dyDescent="0.25">
      <c r="A74" s="140"/>
      <c r="B74" s="173"/>
      <c r="C74" s="174"/>
      <c r="D74" s="545" t="s">
        <v>302</v>
      </c>
      <c r="E74" s="545"/>
      <c r="F74" s="545"/>
      <c r="G74" s="545"/>
      <c r="H74" s="545"/>
      <c r="I74" s="545"/>
      <c r="J74" s="545"/>
      <c r="K74" s="545"/>
      <c r="L74" s="545"/>
      <c r="M74" s="545"/>
      <c r="N74" s="545"/>
      <c r="O74" s="545"/>
      <c r="P74" s="545"/>
      <c r="Q74" s="545"/>
      <c r="R74" s="88"/>
      <c r="S74" s="139"/>
      <c r="T74" s="139"/>
      <c r="U74" s="139"/>
      <c r="V74" s="139"/>
      <c r="W74" s="139"/>
      <c r="X74" s="139"/>
      <c r="Y74" s="139"/>
      <c r="Z74" s="139"/>
      <c r="AA74" s="139"/>
      <c r="AB74" s="139"/>
      <c r="AC74" s="139"/>
      <c r="AD74" s="139"/>
      <c r="AE74" s="139"/>
    </row>
    <row r="75" spans="1:31" s="48" customFormat="1" ht="31.5" customHeight="1" x14ac:dyDescent="0.25">
      <c r="A75" s="142" t="s">
        <v>168</v>
      </c>
      <c r="B75" s="143" t="s">
        <v>94</v>
      </c>
      <c r="C75" s="143">
        <v>0</v>
      </c>
      <c r="D75" s="143">
        <v>1</v>
      </c>
      <c r="E75" s="143">
        <v>2</v>
      </c>
      <c r="F75" s="143">
        <v>3</v>
      </c>
      <c r="G75" s="143">
        <v>4</v>
      </c>
      <c r="H75" s="143">
        <v>5</v>
      </c>
      <c r="I75" s="143">
        <v>6</v>
      </c>
      <c r="J75" s="143">
        <v>7</v>
      </c>
      <c r="K75" s="143">
        <v>8</v>
      </c>
      <c r="L75" s="143">
        <v>9</v>
      </c>
      <c r="M75" s="143">
        <v>10</v>
      </c>
      <c r="N75" s="143">
        <v>11</v>
      </c>
      <c r="O75" s="143">
        <v>12</v>
      </c>
      <c r="P75" s="143">
        <v>13</v>
      </c>
      <c r="Q75" s="143">
        <v>14</v>
      </c>
      <c r="R75" s="175"/>
      <c r="S75" s="176"/>
      <c r="T75" s="176"/>
      <c r="U75" s="176"/>
      <c r="V75" s="176"/>
    </row>
    <row r="76" spans="1:31" s="48" customFormat="1" x14ac:dyDescent="0.25">
      <c r="A76" s="144" t="s">
        <v>124</v>
      </c>
      <c r="B76" s="145"/>
      <c r="C76" s="533"/>
      <c r="D76" s="145"/>
      <c r="E76" s="145"/>
      <c r="F76" s="145"/>
      <c r="G76" s="145"/>
      <c r="H76" s="145"/>
      <c r="I76" s="145"/>
      <c r="J76" s="145"/>
      <c r="K76" s="145"/>
      <c r="L76" s="145"/>
      <c r="M76" s="145"/>
      <c r="N76" s="145"/>
      <c r="O76" s="145"/>
      <c r="P76" s="145"/>
      <c r="Q76" s="145"/>
      <c r="R76" s="88"/>
      <c r="S76" s="139"/>
      <c r="T76" s="139"/>
      <c r="U76" s="139"/>
      <c r="V76" s="139"/>
      <c r="W76" s="139"/>
      <c r="X76" s="139"/>
      <c r="Y76" s="139"/>
      <c r="Z76" s="139"/>
      <c r="AA76" s="139"/>
      <c r="AB76" s="139"/>
      <c r="AC76" s="139"/>
      <c r="AD76" s="139"/>
      <c r="AE76" s="139"/>
    </row>
    <row r="77" spans="1:31" s="48" customFormat="1" x14ac:dyDescent="0.2">
      <c r="A77" s="146" t="s">
        <v>434</v>
      </c>
      <c r="B77" s="55">
        <f>SUM(D77:Q77)</f>
        <v>0</v>
      </c>
      <c r="C77" s="534"/>
      <c r="D77" s="98">
        <f>D78*D79</f>
        <v>0</v>
      </c>
      <c r="E77" s="98">
        <f t="shared" ref="E77:Q77" si="19">E78*E79</f>
        <v>0</v>
      </c>
      <c r="F77" s="98">
        <f t="shared" si="19"/>
        <v>0</v>
      </c>
      <c r="G77" s="98">
        <f t="shared" si="19"/>
        <v>0</v>
      </c>
      <c r="H77" s="98">
        <f t="shared" si="19"/>
        <v>0</v>
      </c>
      <c r="I77" s="98">
        <f t="shared" si="19"/>
        <v>0</v>
      </c>
      <c r="J77" s="98">
        <f t="shared" si="19"/>
        <v>0</v>
      </c>
      <c r="K77" s="98">
        <f t="shared" si="19"/>
        <v>0</v>
      </c>
      <c r="L77" s="98">
        <f t="shared" si="19"/>
        <v>0</v>
      </c>
      <c r="M77" s="98">
        <f t="shared" si="19"/>
        <v>0</v>
      </c>
      <c r="N77" s="98">
        <f t="shared" si="19"/>
        <v>0</v>
      </c>
      <c r="O77" s="98">
        <f t="shared" si="19"/>
        <v>0</v>
      </c>
      <c r="P77" s="98">
        <f t="shared" si="19"/>
        <v>0</v>
      </c>
      <c r="Q77" s="98">
        <f t="shared" si="19"/>
        <v>0</v>
      </c>
      <c r="R77" s="88"/>
      <c r="S77" s="139"/>
      <c r="T77" s="139"/>
      <c r="U77" s="139"/>
      <c r="V77" s="139"/>
      <c r="W77" s="139"/>
      <c r="X77" s="139"/>
      <c r="Y77" s="139"/>
      <c r="Z77" s="139"/>
      <c r="AA77" s="139"/>
      <c r="AB77" s="139"/>
      <c r="AC77" s="139"/>
      <c r="AD77" s="139"/>
      <c r="AE77" s="139"/>
    </row>
    <row r="78" spans="1:31" s="151" customFormat="1" ht="11.25" customHeight="1" x14ac:dyDescent="0.2">
      <c r="A78" s="147" t="s">
        <v>325</v>
      </c>
      <c r="B78" s="148" t="s">
        <v>125</v>
      </c>
      <c r="C78" s="534"/>
      <c r="D78" s="149">
        <v>0</v>
      </c>
      <c r="E78" s="149">
        <v>0</v>
      </c>
      <c r="F78" s="149">
        <v>0</v>
      </c>
      <c r="G78" s="149">
        <v>0</v>
      </c>
      <c r="H78" s="149">
        <v>0</v>
      </c>
      <c r="I78" s="149">
        <v>0</v>
      </c>
      <c r="J78" s="149">
        <v>0</v>
      </c>
      <c r="K78" s="149">
        <v>0</v>
      </c>
      <c r="L78" s="149">
        <v>0</v>
      </c>
      <c r="M78" s="149">
        <v>0</v>
      </c>
      <c r="N78" s="149">
        <v>0</v>
      </c>
      <c r="O78" s="149">
        <v>0</v>
      </c>
      <c r="P78" s="149">
        <v>0</v>
      </c>
      <c r="Q78" s="149">
        <v>0</v>
      </c>
      <c r="R78" s="150"/>
      <c r="S78" s="150"/>
      <c r="T78" s="150"/>
      <c r="U78" s="150"/>
      <c r="V78" s="150"/>
      <c r="W78" s="150"/>
      <c r="X78" s="150"/>
      <c r="Y78" s="150"/>
      <c r="Z78" s="150"/>
      <c r="AA78" s="150"/>
      <c r="AB78" s="150"/>
      <c r="AC78" s="150"/>
      <c r="AD78" s="150"/>
      <c r="AE78" s="150"/>
    </row>
    <row r="79" spans="1:31" s="151" customFormat="1" ht="11.25" customHeight="1" x14ac:dyDescent="0.2">
      <c r="A79" s="147" t="s">
        <v>326</v>
      </c>
      <c r="B79" s="148" t="s">
        <v>125</v>
      </c>
      <c r="C79" s="534"/>
      <c r="D79" s="149">
        <v>0</v>
      </c>
      <c r="E79" s="149">
        <v>0</v>
      </c>
      <c r="F79" s="149">
        <v>0</v>
      </c>
      <c r="G79" s="149">
        <v>0</v>
      </c>
      <c r="H79" s="149">
        <v>0</v>
      </c>
      <c r="I79" s="149">
        <v>0</v>
      </c>
      <c r="J79" s="149">
        <v>0</v>
      </c>
      <c r="K79" s="149">
        <v>0</v>
      </c>
      <c r="L79" s="149">
        <v>0</v>
      </c>
      <c r="M79" s="149">
        <v>0</v>
      </c>
      <c r="N79" s="149">
        <v>0</v>
      </c>
      <c r="O79" s="149">
        <v>0</v>
      </c>
      <c r="P79" s="149">
        <v>0</v>
      </c>
      <c r="Q79" s="149">
        <v>0</v>
      </c>
      <c r="R79" s="150"/>
      <c r="S79" s="150"/>
      <c r="T79" s="150"/>
      <c r="U79" s="150"/>
      <c r="V79" s="150"/>
      <c r="W79" s="150"/>
      <c r="X79" s="150"/>
      <c r="Y79" s="150"/>
      <c r="Z79" s="150"/>
      <c r="AA79" s="150"/>
      <c r="AB79" s="150"/>
      <c r="AC79" s="150"/>
      <c r="AD79" s="150"/>
      <c r="AE79" s="150"/>
    </row>
    <row r="80" spans="1:31" s="48" customFormat="1" x14ac:dyDescent="0.2">
      <c r="A80" s="146" t="s">
        <v>435</v>
      </c>
      <c r="B80" s="55">
        <f>SUM(D80:Q80)</f>
        <v>0</v>
      </c>
      <c r="C80" s="534"/>
      <c r="D80" s="98">
        <f>D81*D82</f>
        <v>0</v>
      </c>
      <c r="E80" s="98">
        <f t="shared" ref="E80:Q80" si="20">E81*E82</f>
        <v>0</v>
      </c>
      <c r="F80" s="98">
        <f t="shared" si="20"/>
        <v>0</v>
      </c>
      <c r="G80" s="98">
        <f t="shared" si="20"/>
        <v>0</v>
      </c>
      <c r="H80" s="98">
        <f t="shared" si="20"/>
        <v>0</v>
      </c>
      <c r="I80" s="98">
        <f t="shared" si="20"/>
        <v>0</v>
      </c>
      <c r="J80" s="98">
        <f t="shared" si="20"/>
        <v>0</v>
      </c>
      <c r="K80" s="98">
        <f t="shared" si="20"/>
        <v>0</v>
      </c>
      <c r="L80" s="98">
        <f t="shared" si="20"/>
        <v>0</v>
      </c>
      <c r="M80" s="98">
        <f t="shared" si="20"/>
        <v>0</v>
      </c>
      <c r="N80" s="98">
        <f t="shared" si="20"/>
        <v>0</v>
      </c>
      <c r="O80" s="98">
        <f t="shared" si="20"/>
        <v>0</v>
      </c>
      <c r="P80" s="98">
        <f t="shared" si="20"/>
        <v>0</v>
      </c>
      <c r="Q80" s="98">
        <f t="shared" si="20"/>
        <v>0</v>
      </c>
      <c r="R80" s="88"/>
      <c r="S80" s="139"/>
      <c r="T80" s="139"/>
      <c r="U80" s="139"/>
      <c r="V80" s="139"/>
      <c r="W80" s="139"/>
      <c r="X80" s="139"/>
      <c r="Y80" s="139"/>
      <c r="Z80" s="139"/>
      <c r="AA80" s="139"/>
      <c r="AB80" s="139"/>
      <c r="AC80" s="139"/>
      <c r="AD80" s="139"/>
      <c r="AE80" s="139"/>
    </row>
    <row r="81" spans="1:31" s="151" customFormat="1" ht="11.25" customHeight="1" x14ac:dyDescent="0.2">
      <c r="A81" s="147" t="s">
        <v>325</v>
      </c>
      <c r="B81" s="148" t="s">
        <v>125</v>
      </c>
      <c r="C81" s="534"/>
      <c r="D81" s="149">
        <v>0</v>
      </c>
      <c r="E81" s="149">
        <v>0</v>
      </c>
      <c r="F81" s="149">
        <v>0</v>
      </c>
      <c r="G81" s="149">
        <v>0</v>
      </c>
      <c r="H81" s="149">
        <v>0</v>
      </c>
      <c r="I81" s="149">
        <v>0</v>
      </c>
      <c r="J81" s="149">
        <v>0</v>
      </c>
      <c r="K81" s="149">
        <v>0</v>
      </c>
      <c r="L81" s="149">
        <v>0</v>
      </c>
      <c r="M81" s="149">
        <v>0</v>
      </c>
      <c r="N81" s="149">
        <v>0</v>
      </c>
      <c r="O81" s="149">
        <v>0</v>
      </c>
      <c r="P81" s="149">
        <v>0</v>
      </c>
      <c r="Q81" s="149">
        <v>0</v>
      </c>
      <c r="R81" s="150"/>
      <c r="S81" s="150"/>
      <c r="T81" s="150"/>
      <c r="U81" s="150"/>
      <c r="V81" s="150"/>
      <c r="W81" s="150"/>
      <c r="X81" s="150"/>
      <c r="Y81" s="150"/>
      <c r="Z81" s="150"/>
      <c r="AA81" s="150"/>
      <c r="AB81" s="150"/>
      <c r="AC81" s="150"/>
      <c r="AD81" s="150"/>
      <c r="AE81" s="150"/>
    </row>
    <row r="82" spans="1:31" s="151" customFormat="1" ht="11.25" customHeight="1" x14ac:dyDescent="0.2">
      <c r="A82" s="147" t="s">
        <v>326</v>
      </c>
      <c r="B82" s="148" t="s">
        <v>125</v>
      </c>
      <c r="C82" s="534"/>
      <c r="D82" s="149">
        <v>0</v>
      </c>
      <c r="E82" s="149">
        <v>0</v>
      </c>
      <c r="F82" s="149">
        <v>0</v>
      </c>
      <c r="G82" s="149">
        <v>0</v>
      </c>
      <c r="H82" s="149">
        <v>0</v>
      </c>
      <c r="I82" s="149">
        <v>0</v>
      </c>
      <c r="J82" s="149">
        <v>0</v>
      </c>
      <c r="K82" s="149">
        <v>0</v>
      </c>
      <c r="L82" s="149">
        <v>0</v>
      </c>
      <c r="M82" s="149">
        <v>0</v>
      </c>
      <c r="N82" s="149">
        <v>0</v>
      </c>
      <c r="O82" s="149">
        <v>0</v>
      </c>
      <c r="P82" s="149">
        <v>0</v>
      </c>
      <c r="Q82" s="149">
        <v>0</v>
      </c>
      <c r="R82" s="150"/>
      <c r="S82" s="150"/>
      <c r="T82" s="150"/>
      <c r="U82" s="150"/>
      <c r="V82" s="150"/>
      <c r="W82" s="150"/>
      <c r="X82" s="150"/>
      <c r="Y82" s="150"/>
      <c r="Z82" s="150"/>
      <c r="AA82" s="150"/>
      <c r="AB82" s="150"/>
      <c r="AC82" s="150"/>
      <c r="AD82" s="150"/>
      <c r="AE82" s="150"/>
    </row>
    <row r="83" spans="1:31" s="48" customFormat="1" x14ac:dyDescent="0.2">
      <c r="A83" s="146" t="s">
        <v>436</v>
      </c>
      <c r="B83" s="55">
        <f>SUM(D83:Q83)</f>
        <v>0</v>
      </c>
      <c r="C83" s="534"/>
      <c r="D83" s="98">
        <f>D84*D85</f>
        <v>0</v>
      </c>
      <c r="E83" s="98">
        <f t="shared" ref="E83:Q83" si="21">E84*E85</f>
        <v>0</v>
      </c>
      <c r="F83" s="98">
        <f t="shared" si="21"/>
        <v>0</v>
      </c>
      <c r="G83" s="98">
        <f t="shared" si="21"/>
        <v>0</v>
      </c>
      <c r="H83" s="98">
        <f t="shared" si="21"/>
        <v>0</v>
      </c>
      <c r="I83" s="98">
        <f t="shared" si="21"/>
        <v>0</v>
      </c>
      <c r="J83" s="98">
        <f t="shared" si="21"/>
        <v>0</v>
      </c>
      <c r="K83" s="98">
        <f t="shared" si="21"/>
        <v>0</v>
      </c>
      <c r="L83" s="98">
        <f t="shared" si="21"/>
        <v>0</v>
      </c>
      <c r="M83" s="98">
        <f t="shared" si="21"/>
        <v>0</v>
      </c>
      <c r="N83" s="98">
        <f t="shared" si="21"/>
        <v>0</v>
      </c>
      <c r="O83" s="98">
        <f t="shared" si="21"/>
        <v>0</v>
      </c>
      <c r="P83" s="98">
        <f t="shared" si="21"/>
        <v>0</v>
      </c>
      <c r="Q83" s="98">
        <f t="shared" si="21"/>
        <v>0</v>
      </c>
      <c r="R83" s="88"/>
      <c r="S83" s="139"/>
      <c r="T83" s="139"/>
      <c r="U83" s="139"/>
      <c r="V83" s="139"/>
      <c r="W83" s="139"/>
      <c r="X83" s="139"/>
      <c r="Y83" s="139"/>
      <c r="Z83" s="139"/>
      <c r="AA83" s="139"/>
      <c r="AB83" s="139"/>
      <c r="AC83" s="139"/>
      <c r="AD83" s="139"/>
      <c r="AE83" s="139"/>
    </row>
    <row r="84" spans="1:31" s="151" customFormat="1" ht="11.25" customHeight="1" x14ac:dyDescent="0.2">
      <c r="A84" s="147" t="s">
        <v>325</v>
      </c>
      <c r="B84" s="148" t="s">
        <v>125</v>
      </c>
      <c r="C84" s="534"/>
      <c r="D84" s="149">
        <v>0</v>
      </c>
      <c r="E84" s="149">
        <v>0</v>
      </c>
      <c r="F84" s="149">
        <v>0</v>
      </c>
      <c r="G84" s="149">
        <v>0</v>
      </c>
      <c r="H84" s="149">
        <v>0</v>
      </c>
      <c r="I84" s="149">
        <v>0</v>
      </c>
      <c r="J84" s="149">
        <v>0</v>
      </c>
      <c r="K84" s="149">
        <v>0</v>
      </c>
      <c r="L84" s="149">
        <v>0</v>
      </c>
      <c r="M84" s="149">
        <v>0</v>
      </c>
      <c r="N84" s="149">
        <v>0</v>
      </c>
      <c r="O84" s="149">
        <v>0</v>
      </c>
      <c r="P84" s="149">
        <v>0</v>
      </c>
      <c r="Q84" s="149">
        <v>0</v>
      </c>
      <c r="R84" s="150"/>
      <c r="S84" s="150"/>
      <c r="T84" s="150"/>
      <c r="U84" s="150"/>
      <c r="V84" s="150"/>
      <c r="W84" s="150"/>
      <c r="X84" s="150"/>
      <c r="Y84" s="150"/>
      <c r="Z84" s="150"/>
      <c r="AA84" s="150"/>
      <c r="AB84" s="150"/>
      <c r="AC84" s="150"/>
      <c r="AD84" s="150"/>
      <c r="AE84" s="150"/>
    </row>
    <row r="85" spans="1:31" s="151" customFormat="1" ht="11.25" customHeight="1" x14ac:dyDescent="0.2">
      <c r="A85" s="147" t="s">
        <v>326</v>
      </c>
      <c r="B85" s="148" t="s">
        <v>125</v>
      </c>
      <c r="C85" s="534"/>
      <c r="D85" s="149">
        <v>0</v>
      </c>
      <c r="E85" s="149">
        <v>0</v>
      </c>
      <c r="F85" s="149">
        <v>0</v>
      </c>
      <c r="G85" s="149">
        <v>0</v>
      </c>
      <c r="H85" s="149">
        <v>0</v>
      </c>
      <c r="I85" s="149">
        <v>0</v>
      </c>
      <c r="J85" s="149">
        <v>0</v>
      </c>
      <c r="K85" s="149">
        <v>0</v>
      </c>
      <c r="L85" s="149">
        <v>0</v>
      </c>
      <c r="M85" s="149">
        <v>0</v>
      </c>
      <c r="N85" s="149">
        <v>0</v>
      </c>
      <c r="O85" s="149">
        <v>0</v>
      </c>
      <c r="P85" s="149">
        <v>0</v>
      </c>
      <c r="Q85" s="149">
        <v>0</v>
      </c>
      <c r="R85" s="150"/>
      <c r="S85" s="150"/>
      <c r="T85" s="150"/>
      <c r="U85" s="150"/>
      <c r="V85" s="150"/>
      <c r="W85" s="150"/>
      <c r="X85" s="150"/>
      <c r="Y85" s="150"/>
      <c r="Z85" s="150"/>
      <c r="AA85" s="150"/>
      <c r="AB85" s="150"/>
      <c r="AC85" s="150"/>
      <c r="AD85" s="150"/>
      <c r="AE85" s="150"/>
    </row>
    <row r="86" spans="1:31" s="48" customFormat="1" x14ac:dyDescent="0.2">
      <c r="A86" s="142" t="s">
        <v>324</v>
      </c>
      <c r="B86" s="55">
        <f>SUM(D86:Q86)</f>
        <v>0</v>
      </c>
      <c r="C86" s="534"/>
      <c r="D86" s="98">
        <f>D87*D88</f>
        <v>0</v>
      </c>
      <c r="E86" s="98">
        <f t="shared" ref="E86:Q86" si="22">E87*E88</f>
        <v>0</v>
      </c>
      <c r="F86" s="98">
        <f t="shared" si="22"/>
        <v>0</v>
      </c>
      <c r="G86" s="98">
        <f t="shared" si="22"/>
        <v>0</v>
      </c>
      <c r="H86" s="98">
        <f t="shared" si="22"/>
        <v>0</v>
      </c>
      <c r="I86" s="98">
        <f t="shared" si="22"/>
        <v>0</v>
      </c>
      <c r="J86" s="98">
        <f t="shared" si="22"/>
        <v>0</v>
      </c>
      <c r="K86" s="98">
        <f t="shared" si="22"/>
        <v>0</v>
      </c>
      <c r="L86" s="98">
        <f t="shared" si="22"/>
        <v>0</v>
      </c>
      <c r="M86" s="98">
        <f t="shared" si="22"/>
        <v>0</v>
      </c>
      <c r="N86" s="98">
        <f t="shared" si="22"/>
        <v>0</v>
      </c>
      <c r="O86" s="98">
        <f t="shared" si="22"/>
        <v>0</v>
      </c>
      <c r="P86" s="98">
        <f t="shared" si="22"/>
        <v>0</v>
      </c>
      <c r="Q86" s="98">
        <f t="shared" si="22"/>
        <v>0</v>
      </c>
      <c r="R86" s="88"/>
      <c r="S86" s="139"/>
      <c r="T86" s="139"/>
      <c r="U86" s="139"/>
      <c r="V86" s="139"/>
      <c r="W86" s="139"/>
      <c r="X86" s="139"/>
      <c r="Y86" s="139"/>
      <c r="Z86" s="139"/>
      <c r="AA86" s="139"/>
      <c r="AB86" s="139"/>
      <c r="AC86" s="139"/>
      <c r="AD86" s="139"/>
      <c r="AE86" s="139"/>
    </row>
    <row r="87" spans="1:31" s="151" customFormat="1" ht="11.25" customHeight="1" x14ac:dyDescent="0.2">
      <c r="A87" s="147" t="s">
        <v>325</v>
      </c>
      <c r="B87" s="148" t="s">
        <v>125</v>
      </c>
      <c r="C87" s="534"/>
      <c r="D87" s="149">
        <v>0</v>
      </c>
      <c r="E87" s="149">
        <v>0</v>
      </c>
      <c r="F87" s="149">
        <v>0</v>
      </c>
      <c r="G87" s="149">
        <v>0</v>
      </c>
      <c r="H87" s="149">
        <v>0</v>
      </c>
      <c r="I87" s="149">
        <v>0</v>
      </c>
      <c r="J87" s="149">
        <v>0</v>
      </c>
      <c r="K87" s="149">
        <v>0</v>
      </c>
      <c r="L87" s="149">
        <v>0</v>
      </c>
      <c r="M87" s="149">
        <v>0</v>
      </c>
      <c r="N87" s="149">
        <v>0</v>
      </c>
      <c r="O87" s="149">
        <v>0</v>
      </c>
      <c r="P87" s="149">
        <v>0</v>
      </c>
      <c r="Q87" s="149">
        <v>0</v>
      </c>
      <c r="R87" s="150"/>
      <c r="S87" s="150"/>
      <c r="T87" s="150"/>
      <c r="U87" s="150"/>
      <c r="V87" s="150"/>
      <c r="W87" s="150"/>
      <c r="X87" s="150"/>
      <c r="Y87" s="150"/>
      <c r="Z87" s="150"/>
      <c r="AA87" s="150"/>
      <c r="AB87" s="150"/>
      <c r="AC87" s="150"/>
      <c r="AD87" s="150"/>
      <c r="AE87" s="150"/>
    </row>
    <row r="88" spans="1:31" s="151" customFormat="1" ht="11.25" customHeight="1" x14ac:dyDescent="0.2">
      <c r="A88" s="147" t="s">
        <v>326</v>
      </c>
      <c r="B88" s="148" t="s">
        <v>125</v>
      </c>
      <c r="C88" s="534"/>
      <c r="D88" s="149">
        <v>0</v>
      </c>
      <c r="E88" s="149">
        <v>0</v>
      </c>
      <c r="F88" s="149">
        <v>0</v>
      </c>
      <c r="G88" s="149">
        <v>0</v>
      </c>
      <c r="H88" s="149">
        <v>0</v>
      </c>
      <c r="I88" s="149">
        <v>0</v>
      </c>
      <c r="J88" s="149">
        <v>0</v>
      </c>
      <c r="K88" s="149">
        <v>0</v>
      </c>
      <c r="L88" s="149">
        <v>0</v>
      </c>
      <c r="M88" s="149">
        <v>0</v>
      </c>
      <c r="N88" s="149">
        <v>0</v>
      </c>
      <c r="O88" s="149">
        <v>0</v>
      </c>
      <c r="P88" s="149">
        <v>0</v>
      </c>
      <c r="Q88" s="149">
        <v>0</v>
      </c>
      <c r="R88" s="150"/>
      <c r="S88" s="150"/>
      <c r="T88" s="150"/>
      <c r="U88" s="150"/>
      <c r="V88" s="150"/>
      <c r="W88" s="150"/>
      <c r="X88" s="150"/>
      <c r="Y88" s="150"/>
      <c r="Z88" s="150"/>
      <c r="AA88" s="150"/>
      <c r="AB88" s="150"/>
      <c r="AC88" s="150"/>
      <c r="AD88" s="150"/>
      <c r="AE88" s="150"/>
    </row>
    <row r="89" spans="1:31" s="48" customFormat="1" ht="15" customHeight="1" x14ac:dyDescent="0.2">
      <c r="A89" s="146" t="s">
        <v>169</v>
      </c>
      <c r="B89" s="55">
        <f>SUM(D89:Q89)</f>
        <v>0</v>
      </c>
      <c r="C89" s="534"/>
      <c r="D89" s="149">
        <v>0</v>
      </c>
      <c r="E89" s="149">
        <v>0</v>
      </c>
      <c r="F89" s="149">
        <v>0</v>
      </c>
      <c r="G89" s="149">
        <v>0</v>
      </c>
      <c r="H89" s="149">
        <v>0</v>
      </c>
      <c r="I89" s="149">
        <v>0</v>
      </c>
      <c r="J89" s="149">
        <v>0</v>
      </c>
      <c r="K89" s="149">
        <v>0</v>
      </c>
      <c r="L89" s="149">
        <v>0</v>
      </c>
      <c r="M89" s="149">
        <v>0</v>
      </c>
      <c r="N89" s="149">
        <v>0</v>
      </c>
      <c r="O89" s="149">
        <v>0</v>
      </c>
      <c r="P89" s="149">
        <v>0</v>
      </c>
      <c r="Q89" s="149">
        <v>0</v>
      </c>
      <c r="R89" s="88"/>
      <c r="S89" s="139"/>
      <c r="T89" s="139"/>
      <c r="U89" s="139"/>
      <c r="V89" s="139"/>
      <c r="W89" s="139"/>
      <c r="X89" s="139"/>
      <c r="Y89" s="139"/>
      <c r="Z89" s="139"/>
      <c r="AA89" s="139"/>
      <c r="AB89" s="139"/>
      <c r="AC89" s="139"/>
      <c r="AD89" s="139"/>
      <c r="AE89" s="139"/>
    </row>
    <row r="90" spans="1:31" s="48" customFormat="1" ht="15" customHeight="1" x14ac:dyDescent="0.2">
      <c r="A90" s="289" t="s">
        <v>128</v>
      </c>
      <c r="B90" s="55">
        <f>SUM(C90:M90)</f>
        <v>0</v>
      </c>
      <c r="C90" s="534"/>
      <c r="D90" s="149">
        <v>0</v>
      </c>
      <c r="E90" s="149">
        <v>0</v>
      </c>
      <c r="F90" s="149">
        <v>0</v>
      </c>
      <c r="G90" s="149">
        <v>0</v>
      </c>
      <c r="H90" s="149">
        <v>0</v>
      </c>
      <c r="I90" s="149">
        <v>0</v>
      </c>
      <c r="J90" s="149">
        <v>0</v>
      </c>
      <c r="K90" s="149">
        <v>0</v>
      </c>
      <c r="L90" s="149">
        <v>0</v>
      </c>
      <c r="M90" s="149">
        <v>0</v>
      </c>
      <c r="N90" s="149">
        <v>0</v>
      </c>
      <c r="O90" s="149">
        <v>0</v>
      </c>
      <c r="P90" s="149">
        <v>0</v>
      </c>
      <c r="Q90" s="149">
        <v>0</v>
      </c>
      <c r="R90" s="88"/>
      <c r="S90" s="139"/>
      <c r="T90" s="139"/>
      <c r="U90" s="139"/>
      <c r="V90" s="139"/>
      <c r="W90" s="139"/>
      <c r="X90" s="139"/>
      <c r="Y90" s="139"/>
      <c r="Z90" s="139"/>
      <c r="AA90" s="139"/>
      <c r="AB90" s="139"/>
      <c r="AC90" s="139"/>
      <c r="AD90" s="139"/>
      <c r="AE90" s="139"/>
    </row>
    <row r="91" spans="1:31" s="48" customFormat="1" x14ac:dyDescent="0.2">
      <c r="A91" s="146" t="s">
        <v>170</v>
      </c>
      <c r="B91" s="55">
        <f t="shared" ref="B91:B98" si="23">SUM(D91:Q91)</f>
        <v>0</v>
      </c>
      <c r="C91" s="534"/>
      <c r="D91" s="149">
        <v>0</v>
      </c>
      <c r="E91" s="149">
        <v>0</v>
      </c>
      <c r="F91" s="149">
        <v>0</v>
      </c>
      <c r="G91" s="149">
        <v>0</v>
      </c>
      <c r="H91" s="149">
        <v>0</v>
      </c>
      <c r="I91" s="149">
        <v>0</v>
      </c>
      <c r="J91" s="149">
        <v>0</v>
      </c>
      <c r="K91" s="149">
        <v>0</v>
      </c>
      <c r="L91" s="149">
        <v>0</v>
      </c>
      <c r="M91" s="149">
        <v>0</v>
      </c>
      <c r="N91" s="149">
        <v>0</v>
      </c>
      <c r="O91" s="149">
        <v>0</v>
      </c>
      <c r="P91" s="149">
        <v>0</v>
      </c>
      <c r="Q91" s="149">
        <v>0</v>
      </c>
      <c r="R91" s="88"/>
      <c r="S91" s="139"/>
      <c r="T91" s="139"/>
      <c r="U91" s="139"/>
      <c r="V91" s="139"/>
      <c r="W91" s="139"/>
      <c r="X91" s="139"/>
      <c r="Y91" s="139"/>
      <c r="Z91" s="139"/>
      <c r="AA91" s="139"/>
      <c r="AB91" s="139"/>
      <c r="AC91" s="139"/>
      <c r="AD91" s="139"/>
      <c r="AE91" s="139"/>
    </row>
    <row r="92" spans="1:31" s="48" customFormat="1" x14ac:dyDescent="0.2">
      <c r="A92" s="146" t="s">
        <v>171</v>
      </c>
      <c r="B92" s="55">
        <f t="shared" si="23"/>
        <v>0</v>
      </c>
      <c r="C92" s="534"/>
      <c r="D92" s="149">
        <v>0</v>
      </c>
      <c r="E92" s="149">
        <v>0</v>
      </c>
      <c r="F92" s="149">
        <v>0</v>
      </c>
      <c r="G92" s="149">
        <v>0</v>
      </c>
      <c r="H92" s="149">
        <v>0</v>
      </c>
      <c r="I92" s="149">
        <v>0</v>
      </c>
      <c r="J92" s="149">
        <v>0</v>
      </c>
      <c r="K92" s="149">
        <v>0</v>
      </c>
      <c r="L92" s="149">
        <v>0</v>
      </c>
      <c r="M92" s="149">
        <v>0</v>
      </c>
      <c r="N92" s="149">
        <v>0</v>
      </c>
      <c r="O92" s="149">
        <v>0</v>
      </c>
      <c r="P92" s="149">
        <v>0</v>
      </c>
      <c r="Q92" s="149">
        <v>0</v>
      </c>
      <c r="R92" s="88"/>
      <c r="S92" s="139"/>
      <c r="T92" s="139"/>
      <c r="U92" s="139"/>
      <c r="V92" s="139"/>
      <c r="W92" s="139"/>
      <c r="X92" s="139"/>
      <c r="Y92" s="139"/>
      <c r="Z92" s="139"/>
      <c r="AA92" s="139"/>
      <c r="AB92" s="139"/>
      <c r="AC92" s="139"/>
      <c r="AD92" s="139"/>
      <c r="AE92" s="139"/>
    </row>
    <row r="93" spans="1:31" s="48" customFormat="1" ht="25.5" x14ac:dyDescent="0.2">
      <c r="A93" s="146" t="s">
        <v>131</v>
      </c>
      <c r="B93" s="55">
        <f t="shared" si="23"/>
        <v>0</v>
      </c>
      <c r="C93" s="534"/>
      <c r="D93" s="149">
        <v>0</v>
      </c>
      <c r="E93" s="149">
        <v>0</v>
      </c>
      <c r="F93" s="149">
        <v>0</v>
      </c>
      <c r="G93" s="149">
        <v>0</v>
      </c>
      <c r="H93" s="149">
        <v>0</v>
      </c>
      <c r="I93" s="149">
        <v>0</v>
      </c>
      <c r="J93" s="149">
        <v>0</v>
      </c>
      <c r="K93" s="149">
        <v>0</v>
      </c>
      <c r="L93" s="149">
        <v>0</v>
      </c>
      <c r="M93" s="149">
        <v>0</v>
      </c>
      <c r="N93" s="149">
        <v>0</v>
      </c>
      <c r="O93" s="149">
        <v>0</v>
      </c>
      <c r="P93" s="149">
        <v>0</v>
      </c>
      <c r="Q93" s="149">
        <v>0</v>
      </c>
      <c r="R93" s="88"/>
      <c r="S93" s="139"/>
      <c r="T93" s="139"/>
      <c r="U93" s="139"/>
      <c r="V93" s="139"/>
      <c r="W93" s="139"/>
      <c r="X93" s="139"/>
      <c r="Y93" s="139"/>
      <c r="Z93" s="139"/>
      <c r="AA93" s="139"/>
      <c r="AB93" s="139"/>
      <c r="AC93" s="139"/>
      <c r="AD93" s="139"/>
      <c r="AE93" s="139"/>
    </row>
    <row r="94" spans="1:31" s="48" customFormat="1" x14ac:dyDescent="0.2">
      <c r="A94" s="146" t="s">
        <v>132</v>
      </c>
      <c r="B94" s="55">
        <f t="shared" si="23"/>
        <v>0</v>
      </c>
      <c r="C94" s="534"/>
      <c r="D94" s="149">
        <v>0</v>
      </c>
      <c r="E94" s="149">
        <v>0</v>
      </c>
      <c r="F94" s="149">
        <v>0</v>
      </c>
      <c r="G94" s="149">
        <v>0</v>
      </c>
      <c r="H94" s="149">
        <v>0</v>
      </c>
      <c r="I94" s="149">
        <v>0</v>
      </c>
      <c r="J94" s="149">
        <v>0</v>
      </c>
      <c r="K94" s="149">
        <v>0</v>
      </c>
      <c r="L94" s="149">
        <v>0</v>
      </c>
      <c r="M94" s="149">
        <v>0</v>
      </c>
      <c r="N94" s="149">
        <v>0</v>
      </c>
      <c r="O94" s="149">
        <v>0</v>
      </c>
      <c r="P94" s="149">
        <v>0</v>
      </c>
      <c r="Q94" s="149">
        <v>0</v>
      </c>
      <c r="R94" s="88"/>
      <c r="S94" s="139"/>
      <c r="T94" s="139"/>
      <c r="U94" s="139"/>
      <c r="V94" s="139"/>
      <c r="W94" s="139"/>
      <c r="X94" s="139"/>
      <c r="Y94" s="139"/>
      <c r="Z94" s="139"/>
      <c r="AA94" s="139"/>
      <c r="AB94" s="139"/>
      <c r="AC94" s="139"/>
      <c r="AD94" s="139"/>
      <c r="AE94" s="139"/>
    </row>
    <row r="95" spans="1:31" s="48" customFormat="1" x14ac:dyDescent="0.2">
      <c r="A95" s="146" t="s">
        <v>172</v>
      </c>
      <c r="B95" s="55">
        <f t="shared" si="23"/>
        <v>0</v>
      </c>
      <c r="C95" s="534"/>
      <c r="D95" s="149">
        <v>0</v>
      </c>
      <c r="E95" s="149">
        <v>0</v>
      </c>
      <c r="F95" s="149">
        <v>0</v>
      </c>
      <c r="G95" s="149">
        <v>0</v>
      </c>
      <c r="H95" s="149">
        <v>0</v>
      </c>
      <c r="I95" s="149">
        <v>0</v>
      </c>
      <c r="J95" s="149">
        <v>0</v>
      </c>
      <c r="K95" s="149">
        <v>0</v>
      </c>
      <c r="L95" s="149">
        <v>0</v>
      </c>
      <c r="M95" s="149">
        <v>0</v>
      </c>
      <c r="N95" s="149">
        <v>0</v>
      </c>
      <c r="O95" s="149">
        <v>0</v>
      </c>
      <c r="P95" s="149">
        <v>0</v>
      </c>
      <c r="Q95" s="149">
        <v>0</v>
      </c>
      <c r="R95" s="88"/>
      <c r="S95" s="139"/>
      <c r="T95" s="139"/>
      <c r="U95" s="139"/>
      <c r="V95" s="139"/>
      <c r="W95" s="139"/>
      <c r="X95" s="139"/>
      <c r="Y95" s="139"/>
      <c r="Z95" s="139"/>
      <c r="AA95" s="139"/>
      <c r="AB95" s="139"/>
      <c r="AC95" s="139"/>
      <c r="AD95" s="139"/>
      <c r="AE95" s="139"/>
    </row>
    <row r="96" spans="1:31" s="48" customFormat="1" ht="24" x14ac:dyDescent="0.2">
      <c r="A96" s="154" t="s">
        <v>173</v>
      </c>
      <c r="B96" s="55">
        <f t="shared" si="23"/>
        <v>0</v>
      </c>
      <c r="C96" s="534"/>
      <c r="D96" s="149">
        <v>0</v>
      </c>
      <c r="E96" s="149">
        <v>0</v>
      </c>
      <c r="F96" s="149">
        <v>0</v>
      </c>
      <c r="G96" s="149">
        <v>0</v>
      </c>
      <c r="H96" s="149">
        <v>0</v>
      </c>
      <c r="I96" s="149">
        <v>0</v>
      </c>
      <c r="J96" s="149">
        <v>0</v>
      </c>
      <c r="K96" s="149">
        <v>0</v>
      </c>
      <c r="L96" s="149">
        <v>0</v>
      </c>
      <c r="M96" s="149">
        <v>0</v>
      </c>
      <c r="N96" s="149">
        <v>0</v>
      </c>
      <c r="O96" s="149">
        <v>0</v>
      </c>
      <c r="P96" s="149">
        <v>0</v>
      </c>
      <c r="Q96" s="149">
        <v>0</v>
      </c>
      <c r="R96" s="88"/>
      <c r="S96" s="139"/>
      <c r="T96" s="139"/>
      <c r="U96" s="139"/>
      <c r="V96" s="139"/>
      <c r="W96" s="139"/>
      <c r="X96" s="139"/>
      <c r="Y96" s="139"/>
      <c r="Z96" s="139"/>
      <c r="AA96" s="139"/>
      <c r="AB96" s="139"/>
      <c r="AC96" s="139"/>
      <c r="AD96" s="139"/>
      <c r="AE96" s="139"/>
    </row>
    <row r="97" spans="1:31" s="158" customFormat="1" ht="24" x14ac:dyDescent="0.2">
      <c r="A97" s="154" t="s">
        <v>174</v>
      </c>
      <c r="B97" s="55">
        <f t="shared" si="23"/>
        <v>0</v>
      </c>
      <c r="C97" s="534"/>
      <c r="D97" s="149">
        <v>0</v>
      </c>
      <c r="E97" s="149">
        <v>0</v>
      </c>
      <c r="F97" s="149">
        <v>0</v>
      </c>
      <c r="G97" s="149">
        <v>0</v>
      </c>
      <c r="H97" s="149">
        <v>0</v>
      </c>
      <c r="I97" s="149">
        <v>0</v>
      </c>
      <c r="J97" s="149">
        <v>0</v>
      </c>
      <c r="K97" s="149">
        <v>0</v>
      </c>
      <c r="L97" s="149">
        <v>0</v>
      </c>
      <c r="M97" s="149">
        <v>0</v>
      </c>
      <c r="N97" s="149">
        <v>0</v>
      </c>
      <c r="O97" s="149">
        <v>0</v>
      </c>
      <c r="P97" s="149">
        <v>0</v>
      </c>
      <c r="Q97" s="149">
        <v>0</v>
      </c>
      <c r="R97" s="157"/>
      <c r="S97" s="157"/>
      <c r="T97" s="157"/>
      <c r="U97" s="157"/>
      <c r="V97" s="157"/>
      <c r="W97" s="157"/>
      <c r="X97" s="157"/>
      <c r="Y97" s="157"/>
      <c r="Z97" s="157"/>
      <c r="AA97" s="157"/>
      <c r="AB97" s="157"/>
      <c r="AC97" s="157"/>
      <c r="AD97" s="157"/>
      <c r="AE97" s="157"/>
    </row>
    <row r="98" spans="1:31" s="163" customFormat="1" ht="26.25" customHeight="1" x14ac:dyDescent="0.25">
      <c r="A98" s="159" t="s">
        <v>136</v>
      </c>
      <c r="B98" s="55">
        <f t="shared" si="23"/>
        <v>0</v>
      </c>
      <c r="C98" s="534"/>
      <c r="D98" s="160">
        <f>D77+D80+D83+D86+SUM(D89:D97)</f>
        <v>0</v>
      </c>
      <c r="E98" s="160">
        <f t="shared" ref="E98:Q98" si="24">E77+E80+E83+E86+SUM(E89:E97)</f>
        <v>0</v>
      </c>
      <c r="F98" s="160">
        <f t="shared" si="24"/>
        <v>0</v>
      </c>
      <c r="G98" s="160">
        <f t="shared" si="24"/>
        <v>0</v>
      </c>
      <c r="H98" s="160">
        <f t="shared" si="24"/>
        <v>0</v>
      </c>
      <c r="I98" s="160">
        <f t="shared" si="24"/>
        <v>0</v>
      </c>
      <c r="J98" s="160">
        <f t="shared" si="24"/>
        <v>0</v>
      </c>
      <c r="K98" s="160">
        <f t="shared" si="24"/>
        <v>0</v>
      </c>
      <c r="L98" s="160">
        <f t="shared" si="24"/>
        <v>0</v>
      </c>
      <c r="M98" s="160">
        <f t="shared" si="24"/>
        <v>0</v>
      </c>
      <c r="N98" s="160">
        <f t="shared" si="24"/>
        <v>0</v>
      </c>
      <c r="O98" s="160">
        <f t="shared" si="24"/>
        <v>0</v>
      </c>
      <c r="P98" s="160">
        <f t="shared" si="24"/>
        <v>0</v>
      </c>
      <c r="Q98" s="160">
        <f t="shared" si="24"/>
        <v>0</v>
      </c>
      <c r="R98" s="161"/>
      <c r="S98" s="162"/>
      <c r="T98" s="162"/>
      <c r="U98" s="162"/>
      <c r="V98" s="162"/>
      <c r="W98" s="162"/>
      <c r="X98" s="162"/>
      <c r="Y98" s="162"/>
      <c r="Z98" s="162"/>
      <c r="AA98" s="162"/>
      <c r="AB98" s="162"/>
      <c r="AC98" s="162"/>
      <c r="AD98" s="162"/>
      <c r="AE98" s="162"/>
    </row>
    <row r="99" spans="1:31" s="51" customFormat="1" ht="14.25" customHeight="1" x14ac:dyDescent="0.2">
      <c r="A99" s="165" t="s">
        <v>137</v>
      </c>
      <c r="B99" s="55"/>
      <c r="C99" s="534"/>
      <c r="D99" s="55"/>
      <c r="E99" s="55"/>
      <c r="F99" s="55"/>
      <c r="G99" s="55"/>
      <c r="H99" s="55"/>
      <c r="I99" s="55"/>
      <c r="J99" s="55"/>
      <c r="K99" s="55"/>
      <c r="L99" s="55"/>
      <c r="M99" s="55"/>
      <c r="N99" s="55"/>
      <c r="O99" s="55"/>
      <c r="P99" s="55"/>
      <c r="Q99" s="55"/>
      <c r="R99" s="89"/>
      <c r="S99" s="70"/>
      <c r="T99" s="70"/>
      <c r="U99" s="70"/>
      <c r="V99" s="70"/>
      <c r="W99" s="70"/>
      <c r="X99" s="70"/>
      <c r="Y99" s="70"/>
      <c r="Z99" s="70"/>
      <c r="AA99" s="70"/>
      <c r="AB99" s="70"/>
      <c r="AC99" s="70"/>
      <c r="AD99" s="70"/>
      <c r="AE99" s="70"/>
    </row>
    <row r="100" spans="1:31" s="57" customFormat="1" x14ac:dyDescent="0.2">
      <c r="A100" s="146" t="s">
        <v>138</v>
      </c>
      <c r="B100" s="55">
        <f>SUM(D100:Q100)</f>
        <v>0</v>
      </c>
      <c r="C100" s="534"/>
      <c r="D100" s="98">
        <f>D101*D102+D103*D104</f>
        <v>0</v>
      </c>
      <c r="E100" s="98">
        <f t="shared" ref="E100:Q100" si="25">E101*E102+E103*E104</f>
        <v>0</v>
      </c>
      <c r="F100" s="98">
        <f t="shared" si="25"/>
        <v>0</v>
      </c>
      <c r="G100" s="98">
        <f t="shared" si="25"/>
        <v>0</v>
      </c>
      <c r="H100" s="98">
        <f t="shared" si="25"/>
        <v>0</v>
      </c>
      <c r="I100" s="98">
        <f t="shared" si="25"/>
        <v>0</v>
      </c>
      <c r="J100" s="98">
        <f t="shared" si="25"/>
        <v>0</v>
      </c>
      <c r="K100" s="98">
        <f t="shared" si="25"/>
        <v>0</v>
      </c>
      <c r="L100" s="98">
        <f t="shared" si="25"/>
        <v>0</v>
      </c>
      <c r="M100" s="98">
        <f t="shared" si="25"/>
        <v>0</v>
      </c>
      <c r="N100" s="98">
        <f t="shared" si="25"/>
        <v>0</v>
      </c>
      <c r="O100" s="98">
        <f t="shared" si="25"/>
        <v>0</v>
      </c>
      <c r="P100" s="98">
        <f t="shared" si="25"/>
        <v>0</v>
      </c>
      <c r="Q100" s="98">
        <f t="shared" si="25"/>
        <v>0</v>
      </c>
      <c r="R100" s="88"/>
      <c r="S100" s="139"/>
      <c r="T100" s="139"/>
      <c r="U100" s="139"/>
      <c r="V100" s="139"/>
      <c r="W100" s="139"/>
      <c r="X100" s="139"/>
      <c r="Y100" s="139"/>
      <c r="Z100" s="139"/>
      <c r="AA100" s="139"/>
      <c r="AB100" s="139"/>
      <c r="AC100" s="139"/>
      <c r="AD100" s="139"/>
      <c r="AE100" s="139"/>
    </row>
    <row r="101" spans="1:31" s="151" customFormat="1" ht="11.25" customHeight="1" x14ac:dyDescent="0.2">
      <c r="A101" s="147" t="s">
        <v>139</v>
      </c>
      <c r="B101" s="148" t="s">
        <v>125</v>
      </c>
      <c r="C101" s="534"/>
      <c r="D101" s="149">
        <v>0</v>
      </c>
      <c r="E101" s="149">
        <v>0</v>
      </c>
      <c r="F101" s="149">
        <v>0</v>
      </c>
      <c r="G101" s="149">
        <v>0</v>
      </c>
      <c r="H101" s="149">
        <v>0</v>
      </c>
      <c r="I101" s="149">
        <v>0</v>
      </c>
      <c r="J101" s="149">
        <v>0</v>
      </c>
      <c r="K101" s="149">
        <v>0</v>
      </c>
      <c r="L101" s="149">
        <v>0</v>
      </c>
      <c r="M101" s="149">
        <v>0</v>
      </c>
      <c r="N101" s="149">
        <v>0</v>
      </c>
      <c r="O101" s="149">
        <v>0</v>
      </c>
      <c r="P101" s="149">
        <v>0</v>
      </c>
      <c r="Q101" s="149">
        <v>0</v>
      </c>
      <c r="R101" s="150"/>
      <c r="S101" s="150"/>
      <c r="T101" s="150"/>
      <c r="U101" s="150"/>
      <c r="V101" s="150"/>
      <c r="W101" s="150"/>
      <c r="X101" s="150"/>
      <c r="Y101" s="150"/>
      <c r="Z101" s="150"/>
      <c r="AA101" s="150"/>
      <c r="AB101" s="150"/>
      <c r="AC101" s="150"/>
      <c r="AD101" s="150"/>
      <c r="AE101" s="150"/>
    </row>
    <row r="102" spans="1:31" s="151" customFormat="1" ht="11.25" customHeight="1" x14ac:dyDescent="0.2">
      <c r="A102" s="147" t="s">
        <v>140</v>
      </c>
      <c r="B102" s="148" t="s">
        <v>125</v>
      </c>
      <c r="C102" s="534"/>
      <c r="D102" s="149">
        <v>0</v>
      </c>
      <c r="E102" s="149">
        <v>0</v>
      </c>
      <c r="F102" s="149">
        <v>0</v>
      </c>
      <c r="G102" s="149">
        <v>0</v>
      </c>
      <c r="H102" s="149">
        <v>0</v>
      </c>
      <c r="I102" s="149">
        <v>0</v>
      </c>
      <c r="J102" s="149">
        <v>0</v>
      </c>
      <c r="K102" s="149">
        <v>0</v>
      </c>
      <c r="L102" s="149">
        <v>0</v>
      </c>
      <c r="M102" s="149">
        <v>0</v>
      </c>
      <c r="N102" s="149">
        <v>0</v>
      </c>
      <c r="O102" s="149">
        <v>0</v>
      </c>
      <c r="P102" s="149">
        <v>0</v>
      </c>
      <c r="Q102" s="149">
        <v>0</v>
      </c>
      <c r="R102" s="150"/>
      <c r="S102" s="150"/>
      <c r="T102" s="150"/>
      <c r="U102" s="150"/>
      <c r="V102" s="150"/>
      <c r="W102" s="150"/>
      <c r="X102" s="150"/>
      <c r="Y102" s="150"/>
      <c r="Z102" s="150"/>
      <c r="AA102" s="150"/>
      <c r="AB102" s="150"/>
      <c r="AC102" s="150"/>
      <c r="AD102" s="150"/>
      <c r="AE102" s="150"/>
    </row>
    <row r="103" spans="1:31" s="151" customFormat="1" ht="11.25" customHeight="1" x14ac:dyDescent="0.2">
      <c r="A103" s="147" t="s">
        <v>141</v>
      </c>
      <c r="B103" s="148" t="s">
        <v>125</v>
      </c>
      <c r="C103" s="534"/>
      <c r="D103" s="149">
        <v>0</v>
      </c>
      <c r="E103" s="149">
        <v>0</v>
      </c>
      <c r="F103" s="149">
        <v>0</v>
      </c>
      <c r="G103" s="149">
        <v>0</v>
      </c>
      <c r="H103" s="149">
        <v>0</v>
      </c>
      <c r="I103" s="149">
        <v>0</v>
      </c>
      <c r="J103" s="149">
        <v>0</v>
      </c>
      <c r="K103" s="149">
        <v>0</v>
      </c>
      <c r="L103" s="149">
        <v>0</v>
      </c>
      <c r="M103" s="149">
        <v>0</v>
      </c>
      <c r="N103" s="149">
        <v>0</v>
      </c>
      <c r="O103" s="149">
        <v>0</v>
      </c>
      <c r="P103" s="149">
        <v>0</v>
      </c>
      <c r="Q103" s="149">
        <v>0</v>
      </c>
      <c r="R103" s="150"/>
      <c r="S103" s="150"/>
      <c r="T103" s="150"/>
      <c r="U103" s="150"/>
      <c r="V103" s="150"/>
      <c r="W103" s="150"/>
      <c r="X103" s="150"/>
      <c r="Y103" s="150"/>
      <c r="Z103" s="150"/>
      <c r="AA103" s="150"/>
      <c r="AB103" s="150"/>
      <c r="AC103" s="150"/>
      <c r="AD103" s="150"/>
      <c r="AE103" s="150"/>
    </row>
    <row r="104" spans="1:31" s="151" customFormat="1" ht="11.25" customHeight="1" x14ac:dyDescent="0.2">
      <c r="A104" s="147" t="s">
        <v>142</v>
      </c>
      <c r="B104" s="148" t="s">
        <v>125</v>
      </c>
      <c r="C104" s="534"/>
      <c r="D104" s="149">
        <v>0</v>
      </c>
      <c r="E104" s="149">
        <v>0</v>
      </c>
      <c r="F104" s="149">
        <v>0</v>
      </c>
      <c r="G104" s="149">
        <v>0</v>
      </c>
      <c r="H104" s="149">
        <v>0</v>
      </c>
      <c r="I104" s="149">
        <v>0</v>
      </c>
      <c r="J104" s="149">
        <v>0</v>
      </c>
      <c r="K104" s="149">
        <v>0</v>
      </c>
      <c r="L104" s="149">
        <v>0</v>
      </c>
      <c r="M104" s="149">
        <v>0</v>
      </c>
      <c r="N104" s="149">
        <v>0</v>
      </c>
      <c r="O104" s="149">
        <v>0</v>
      </c>
      <c r="P104" s="149">
        <v>0</v>
      </c>
      <c r="Q104" s="149">
        <v>0</v>
      </c>
      <c r="R104" s="150"/>
      <c r="S104" s="150"/>
      <c r="T104" s="150"/>
      <c r="U104" s="150"/>
      <c r="V104" s="150"/>
      <c r="W104" s="150"/>
      <c r="X104" s="150"/>
      <c r="Y104" s="150"/>
      <c r="Z104" s="150"/>
      <c r="AA104" s="150"/>
      <c r="AB104" s="150"/>
      <c r="AC104" s="150"/>
      <c r="AD104" s="150"/>
      <c r="AE104" s="150"/>
    </row>
    <row r="105" spans="1:31" s="57" customFormat="1" x14ac:dyDescent="0.2">
      <c r="A105" s="146" t="s">
        <v>327</v>
      </c>
      <c r="B105" s="55">
        <f>SUM(D105:Q105)</f>
        <v>0</v>
      </c>
      <c r="C105" s="534"/>
      <c r="D105" s="98">
        <f>D106*D107</f>
        <v>0</v>
      </c>
      <c r="E105" s="98">
        <f t="shared" ref="E105:Q105" si="26">E106*E107</f>
        <v>0</v>
      </c>
      <c r="F105" s="98">
        <f t="shared" si="26"/>
        <v>0</v>
      </c>
      <c r="G105" s="98">
        <f t="shared" si="26"/>
        <v>0</v>
      </c>
      <c r="H105" s="98">
        <f t="shared" si="26"/>
        <v>0</v>
      </c>
      <c r="I105" s="98">
        <f t="shared" si="26"/>
        <v>0</v>
      </c>
      <c r="J105" s="98">
        <f t="shared" si="26"/>
        <v>0</v>
      </c>
      <c r="K105" s="98">
        <f t="shared" si="26"/>
        <v>0</v>
      </c>
      <c r="L105" s="98">
        <f t="shared" si="26"/>
        <v>0</v>
      </c>
      <c r="M105" s="98">
        <f t="shared" si="26"/>
        <v>0</v>
      </c>
      <c r="N105" s="98">
        <f t="shared" si="26"/>
        <v>0</v>
      </c>
      <c r="O105" s="98">
        <f t="shared" si="26"/>
        <v>0</v>
      </c>
      <c r="P105" s="98">
        <f t="shared" si="26"/>
        <v>0</v>
      </c>
      <c r="Q105" s="98">
        <f t="shared" si="26"/>
        <v>0</v>
      </c>
      <c r="R105" s="88"/>
      <c r="S105" s="139"/>
      <c r="T105" s="139"/>
      <c r="U105" s="139"/>
      <c r="V105" s="139"/>
      <c r="W105" s="139"/>
      <c r="X105" s="139"/>
      <c r="Y105" s="139"/>
      <c r="Z105" s="139"/>
      <c r="AA105" s="139"/>
      <c r="AB105" s="139"/>
      <c r="AC105" s="139"/>
      <c r="AD105" s="139"/>
      <c r="AE105" s="139"/>
    </row>
    <row r="106" spans="1:31" s="151" customFormat="1" ht="11.25" customHeight="1" x14ac:dyDescent="0.2">
      <c r="A106" s="147" t="s">
        <v>328</v>
      </c>
      <c r="B106" s="148" t="s">
        <v>125</v>
      </c>
      <c r="C106" s="534"/>
      <c r="D106" s="149">
        <v>0</v>
      </c>
      <c r="E106" s="149">
        <v>0</v>
      </c>
      <c r="F106" s="149">
        <v>0</v>
      </c>
      <c r="G106" s="149">
        <v>0</v>
      </c>
      <c r="H106" s="149">
        <v>0</v>
      </c>
      <c r="I106" s="149">
        <v>0</v>
      </c>
      <c r="J106" s="149">
        <v>0</v>
      </c>
      <c r="K106" s="149">
        <v>0</v>
      </c>
      <c r="L106" s="149">
        <v>0</v>
      </c>
      <c r="M106" s="149">
        <v>0</v>
      </c>
      <c r="N106" s="149">
        <v>0</v>
      </c>
      <c r="O106" s="149">
        <v>0</v>
      </c>
      <c r="P106" s="149">
        <v>0</v>
      </c>
      <c r="Q106" s="149">
        <v>0</v>
      </c>
      <c r="R106" s="150"/>
      <c r="S106" s="150"/>
      <c r="T106" s="150"/>
      <c r="U106" s="150"/>
      <c r="V106" s="150"/>
      <c r="W106" s="150"/>
      <c r="X106" s="150"/>
      <c r="Y106" s="150"/>
      <c r="Z106" s="150"/>
      <c r="AA106" s="150"/>
      <c r="AB106" s="150"/>
      <c r="AC106" s="150"/>
      <c r="AD106" s="150"/>
      <c r="AE106" s="150"/>
    </row>
    <row r="107" spans="1:31" s="151" customFormat="1" ht="11.25" customHeight="1" x14ac:dyDescent="0.2">
      <c r="A107" s="147" t="s">
        <v>143</v>
      </c>
      <c r="B107" s="148" t="s">
        <v>125</v>
      </c>
      <c r="C107" s="534"/>
      <c r="D107" s="149">
        <v>0</v>
      </c>
      <c r="E107" s="149">
        <v>0</v>
      </c>
      <c r="F107" s="149">
        <v>0</v>
      </c>
      <c r="G107" s="149">
        <v>0</v>
      </c>
      <c r="H107" s="149">
        <v>0</v>
      </c>
      <c r="I107" s="149">
        <v>0</v>
      </c>
      <c r="J107" s="149">
        <v>0</v>
      </c>
      <c r="K107" s="149">
        <v>0</v>
      </c>
      <c r="L107" s="149">
        <v>0</v>
      </c>
      <c r="M107" s="149">
        <v>0</v>
      </c>
      <c r="N107" s="149">
        <v>0</v>
      </c>
      <c r="O107" s="149">
        <v>0</v>
      </c>
      <c r="P107" s="149">
        <v>0</v>
      </c>
      <c r="Q107" s="149">
        <v>0</v>
      </c>
      <c r="R107" s="150"/>
      <c r="S107" s="150"/>
      <c r="T107" s="150"/>
      <c r="U107" s="150"/>
      <c r="V107" s="150"/>
      <c r="W107" s="150"/>
      <c r="X107" s="150"/>
      <c r="Y107" s="150"/>
      <c r="Z107" s="150"/>
      <c r="AA107" s="150"/>
      <c r="AB107" s="150"/>
      <c r="AC107" s="150"/>
      <c r="AD107" s="150"/>
      <c r="AE107" s="150"/>
    </row>
    <row r="108" spans="1:31" s="57" customFormat="1" ht="25.5" x14ac:dyDescent="0.2">
      <c r="A108" s="146" t="s">
        <v>144</v>
      </c>
      <c r="B108" s="55">
        <f>SUM(D108:Q108)</f>
        <v>0</v>
      </c>
      <c r="C108" s="534"/>
      <c r="D108" s="56">
        <v>0</v>
      </c>
      <c r="E108" s="56">
        <v>0</v>
      </c>
      <c r="F108" s="56">
        <v>0</v>
      </c>
      <c r="G108" s="56">
        <v>0</v>
      </c>
      <c r="H108" s="56">
        <v>0</v>
      </c>
      <c r="I108" s="56">
        <v>0</v>
      </c>
      <c r="J108" s="56">
        <v>0</v>
      </c>
      <c r="K108" s="56">
        <v>0</v>
      </c>
      <c r="L108" s="56">
        <v>0</v>
      </c>
      <c r="M108" s="56">
        <v>0</v>
      </c>
      <c r="N108" s="56">
        <v>0</v>
      </c>
      <c r="O108" s="56">
        <v>0</v>
      </c>
      <c r="P108" s="56">
        <v>0</v>
      </c>
      <c r="Q108" s="56">
        <v>0</v>
      </c>
      <c r="R108" s="88"/>
      <c r="S108" s="139"/>
      <c r="T108" s="139"/>
      <c r="U108" s="139"/>
      <c r="V108" s="139"/>
      <c r="W108" s="139"/>
      <c r="X108" s="139"/>
      <c r="Y108" s="139"/>
      <c r="Z108" s="139"/>
      <c r="AA108" s="139"/>
      <c r="AB108" s="139"/>
      <c r="AC108" s="139"/>
      <c r="AD108" s="139"/>
      <c r="AE108" s="139"/>
    </row>
    <row r="109" spans="1:31" s="57" customFormat="1" x14ac:dyDescent="0.2">
      <c r="A109" s="146" t="s">
        <v>145</v>
      </c>
      <c r="B109" s="55">
        <f>SUM(D109:Q109)</f>
        <v>0</v>
      </c>
      <c r="C109" s="534"/>
      <c r="D109" s="98">
        <f>D110*D111</f>
        <v>0</v>
      </c>
      <c r="E109" s="98">
        <f t="shared" ref="E109:Q109" si="27">E110*E111</f>
        <v>0</v>
      </c>
      <c r="F109" s="98">
        <f t="shared" si="27"/>
        <v>0</v>
      </c>
      <c r="G109" s="98">
        <f t="shared" si="27"/>
        <v>0</v>
      </c>
      <c r="H109" s="98">
        <f t="shared" si="27"/>
        <v>0</v>
      </c>
      <c r="I109" s="98">
        <f t="shared" si="27"/>
        <v>0</v>
      </c>
      <c r="J109" s="98">
        <f t="shared" si="27"/>
        <v>0</v>
      </c>
      <c r="K109" s="98">
        <f t="shared" si="27"/>
        <v>0</v>
      </c>
      <c r="L109" s="98">
        <f t="shared" si="27"/>
        <v>0</v>
      </c>
      <c r="M109" s="98">
        <f t="shared" si="27"/>
        <v>0</v>
      </c>
      <c r="N109" s="98">
        <f t="shared" si="27"/>
        <v>0</v>
      </c>
      <c r="O109" s="98">
        <f t="shared" si="27"/>
        <v>0</v>
      </c>
      <c r="P109" s="98">
        <f t="shared" si="27"/>
        <v>0</v>
      </c>
      <c r="Q109" s="98">
        <f t="shared" si="27"/>
        <v>0</v>
      </c>
      <c r="R109" s="88"/>
      <c r="S109" s="139"/>
      <c r="T109" s="139"/>
      <c r="U109" s="139"/>
      <c r="V109" s="139"/>
      <c r="W109" s="139"/>
      <c r="X109" s="139"/>
      <c r="Y109" s="139"/>
      <c r="Z109" s="139"/>
      <c r="AA109" s="139"/>
      <c r="AB109" s="139"/>
      <c r="AC109" s="139"/>
      <c r="AD109" s="139"/>
      <c r="AE109" s="139"/>
    </row>
    <row r="110" spans="1:31" s="151" customFormat="1" ht="11.25" customHeight="1" x14ac:dyDescent="0.2">
      <c r="A110" s="147" t="s">
        <v>146</v>
      </c>
      <c r="B110" s="148" t="s">
        <v>125</v>
      </c>
      <c r="C110" s="534"/>
      <c r="D110" s="149">
        <v>0</v>
      </c>
      <c r="E110" s="149">
        <v>0</v>
      </c>
      <c r="F110" s="149">
        <v>0</v>
      </c>
      <c r="G110" s="149">
        <v>0</v>
      </c>
      <c r="H110" s="149">
        <v>0</v>
      </c>
      <c r="I110" s="149">
        <v>0</v>
      </c>
      <c r="J110" s="149">
        <v>0</v>
      </c>
      <c r="K110" s="149">
        <v>0</v>
      </c>
      <c r="L110" s="149">
        <v>0</v>
      </c>
      <c r="M110" s="149">
        <v>0</v>
      </c>
      <c r="N110" s="149">
        <v>0</v>
      </c>
      <c r="O110" s="149">
        <v>0</v>
      </c>
      <c r="P110" s="149">
        <v>0</v>
      </c>
      <c r="Q110" s="149">
        <v>0</v>
      </c>
      <c r="R110" s="150"/>
      <c r="S110" s="150"/>
      <c r="T110" s="150"/>
      <c r="U110" s="150"/>
      <c r="V110" s="150"/>
      <c r="W110" s="150"/>
      <c r="X110" s="150"/>
      <c r="Y110" s="150"/>
      <c r="Z110" s="150"/>
      <c r="AA110" s="150"/>
      <c r="AB110" s="150"/>
      <c r="AC110" s="150"/>
      <c r="AD110" s="150"/>
      <c r="AE110" s="150"/>
    </row>
    <row r="111" spans="1:31" s="151" customFormat="1" ht="11.25" customHeight="1" x14ac:dyDescent="0.2">
      <c r="A111" s="147" t="s">
        <v>147</v>
      </c>
      <c r="B111" s="148" t="s">
        <v>125</v>
      </c>
      <c r="C111" s="534"/>
      <c r="D111" s="149">
        <v>0</v>
      </c>
      <c r="E111" s="149">
        <v>0</v>
      </c>
      <c r="F111" s="149">
        <v>0</v>
      </c>
      <c r="G111" s="149">
        <v>0</v>
      </c>
      <c r="H111" s="149">
        <v>0</v>
      </c>
      <c r="I111" s="149">
        <v>0</v>
      </c>
      <c r="J111" s="149">
        <v>0</v>
      </c>
      <c r="K111" s="149">
        <v>0</v>
      </c>
      <c r="L111" s="149">
        <v>0</v>
      </c>
      <c r="M111" s="149">
        <v>0</v>
      </c>
      <c r="N111" s="149">
        <v>0</v>
      </c>
      <c r="O111" s="149">
        <v>0</v>
      </c>
      <c r="P111" s="149">
        <v>0</v>
      </c>
      <c r="Q111" s="149">
        <v>0</v>
      </c>
      <c r="R111" s="150"/>
      <c r="S111" s="150"/>
      <c r="T111" s="150"/>
      <c r="U111" s="150"/>
      <c r="V111" s="150"/>
      <c r="W111" s="150"/>
      <c r="X111" s="150"/>
      <c r="Y111" s="150"/>
      <c r="Z111" s="150"/>
      <c r="AA111" s="150"/>
      <c r="AB111" s="150"/>
      <c r="AC111" s="150"/>
      <c r="AD111" s="150"/>
      <c r="AE111" s="150"/>
    </row>
    <row r="112" spans="1:31" s="57" customFormat="1" x14ac:dyDescent="0.2">
      <c r="A112" s="146" t="s">
        <v>148</v>
      </c>
      <c r="B112" s="55">
        <f>SUM(D112:Q112)</f>
        <v>0</v>
      </c>
      <c r="C112" s="534"/>
      <c r="D112" s="98">
        <f>D113*D114</f>
        <v>0</v>
      </c>
      <c r="E112" s="98">
        <f t="shared" ref="E112:Q112" si="28">E113*E114</f>
        <v>0</v>
      </c>
      <c r="F112" s="98">
        <f t="shared" si="28"/>
        <v>0</v>
      </c>
      <c r="G112" s="98">
        <f t="shared" si="28"/>
        <v>0</v>
      </c>
      <c r="H112" s="98">
        <f t="shared" si="28"/>
        <v>0</v>
      </c>
      <c r="I112" s="98">
        <f t="shared" si="28"/>
        <v>0</v>
      </c>
      <c r="J112" s="98">
        <f t="shared" si="28"/>
        <v>0</v>
      </c>
      <c r="K112" s="98">
        <f t="shared" si="28"/>
        <v>0</v>
      </c>
      <c r="L112" s="98">
        <f t="shared" si="28"/>
        <v>0</v>
      </c>
      <c r="M112" s="98">
        <f t="shared" si="28"/>
        <v>0</v>
      </c>
      <c r="N112" s="98">
        <f t="shared" si="28"/>
        <v>0</v>
      </c>
      <c r="O112" s="98">
        <f t="shared" si="28"/>
        <v>0</v>
      </c>
      <c r="P112" s="98">
        <f t="shared" si="28"/>
        <v>0</v>
      </c>
      <c r="Q112" s="98">
        <f t="shared" si="28"/>
        <v>0</v>
      </c>
      <c r="R112" s="88"/>
      <c r="S112" s="139"/>
      <c r="T112" s="139"/>
      <c r="U112" s="139"/>
      <c r="V112" s="139"/>
      <c r="W112" s="139"/>
      <c r="X112" s="139"/>
      <c r="Y112" s="139"/>
      <c r="Z112" s="139"/>
      <c r="AA112" s="139"/>
      <c r="AB112" s="139"/>
      <c r="AC112" s="139"/>
      <c r="AD112" s="139"/>
      <c r="AE112" s="139"/>
    </row>
    <row r="113" spans="1:31" s="151" customFormat="1" ht="11.25" customHeight="1" x14ac:dyDescent="0.2">
      <c r="A113" s="147" t="s">
        <v>146</v>
      </c>
      <c r="B113" s="148" t="s">
        <v>125</v>
      </c>
      <c r="C113" s="534"/>
      <c r="D113" s="149">
        <v>0</v>
      </c>
      <c r="E113" s="149">
        <v>0</v>
      </c>
      <c r="F113" s="149">
        <v>0</v>
      </c>
      <c r="G113" s="149">
        <v>0</v>
      </c>
      <c r="H113" s="149">
        <v>0</v>
      </c>
      <c r="I113" s="149">
        <v>0</v>
      </c>
      <c r="J113" s="149">
        <v>0</v>
      </c>
      <c r="K113" s="149">
        <v>0</v>
      </c>
      <c r="L113" s="149">
        <v>0</v>
      </c>
      <c r="M113" s="149">
        <v>0</v>
      </c>
      <c r="N113" s="149">
        <v>0</v>
      </c>
      <c r="O113" s="149">
        <v>0</v>
      </c>
      <c r="P113" s="149">
        <v>0</v>
      </c>
      <c r="Q113" s="149">
        <v>0</v>
      </c>
      <c r="R113" s="150"/>
      <c r="S113" s="150"/>
      <c r="T113" s="150"/>
      <c r="U113" s="150"/>
      <c r="V113" s="150"/>
      <c r="W113" s="150"/>
      <c r="X113" s="150"/>
      <c r="Y113" s="150"/>
      <c r="Z113" s="150"/>
      <c r="AA113" s="150"/>
      <c r="AB113" s="150"/>
      <c r="AC113" s="150"/>
      <c r="AD113" s="150"/>
      <c r="AE113" s="150"/>
    </row>
    <row r="114" spans="1:31" s="151" customFormat="1" ht="11.25" customHeight="1" x14ac:dyDescent="0.2">
      <c r="A114" s="147" t="s">
        <v>147</v>
      </c>
      <c r="B114" s="148" t="s">
        <v>125</v>
      </c>
      <c r="C114" s="534"/>
      <c r="D114" s="149">
        <v>0</v>
      </c>
      <c r="E114" s="149">
        <v>0</v>
      </c>
      <c r="F114" s="149">
        <v>0</v>
      </c>
      <c r="G114" s="149">
        <v>0</v>
      </c>
      <c r="H114" s="149">
        <v>0</v>
      </c>
      <c r="I114" s="149">
        <v>0</v>
      </c>
      <c r="J114" s="149">
        <v>0</v>
      </c>
      <c r="K114" s="149">
        <v>0</v>
      </c>
      <c r="L114" s="149">
        <v>0</v>
      </c>
      <c r="M114" s="149">
        <v>0</v>
      </c>
      <c r="N114" s="149">
        <v>0</v>
      </c>
      <c r="O114" s="149">
        <v>0</v>
      </c>
      <c r="P114" s="149">
        <v>0</v>
      </c>
      <c r="Q114" s="149">
        <v>0</v>
      </c>
      <c r="R114" s="150"/>
      <c r="S114" s="150"/>
      <c r="T114" s="150"/>
      <c r="U114" s="150"/>
      <c r="V114" s="150"/>
      <c r="W114" s="150"/>
      <c r="X114" s="150"/>
      <c r="Y114" s="150"/>
      <c r="Z114" s="150"/>
      <c r="AA114" s="150"/>
      <c r="AB114" s="150"/>
      <c r="AC114" s="150"/>
      <c r="AD114" s="150"/>
      <c r="AE114" s="150"/>
    </row>
    <row r="115" spans="1:31" s="57" customFormat="1" x14ac:dyDescent="0.2">
      <c r="A115" s="146" t="s">
        <v>149</v>
      </c>
      <c r="B115" s="55">
        <f>SUM(D115:Q115)</f>
        <v>0</v>
      </c>
      <c r="C115" s="534"/>
      <c r="D115" s="98">
        <f>D116*D117</f>
        <v>0</v>
      </c>
      <c r="E115" s="98">
        <f t="shared" ref="E115:Q115" si="29">E116*E117</f>
        <v>0</v>
      </c>
      <c r="F115" s="98">
        <f t="shared" si="29"/>
        <v>0</v>
      </c>
      <c r="G115" s="98">
        <f t="shared" si="29"/>
        <v>0</v>
      </c>
      <c r="H115" s="98">
        <f t="shared" si="29"/>
        <v>0</v>
      </c>
      <c r="I115" s="98">
        <f t="shared" si="29"/>
        <v>0</v>
      </c>
      <c r="J115" s="98">
        <f t="shared" si="29"/>
        <v>0</v>
      </c>
      <c r="K115" s="98">
        <f t="shared" si="29"/>
        <v>0</v>
      </c>
      <c r="L115" s="98">
        <f t="shared" si="29"/>
        <v>0</v>
      </c>
      <c r="M115" s="98">
        <f t="shared" si="29"/>
        <v>0</v>
      </c>
      <c r="N115" s="98">
        <f t="shared" si="29"/>
        <v>0</v>
      </c>
      <c r="O115" s="98">
        <f t="shared" si="29"/>
        <v>0</v>
      </c>
      <c r="P115" s="98">
        <f t="shared" si="29"/>
        <v>0</v>
      </c>
      <c r="Q115" s="98">
        <f t="shared" si="29"/>
        <v>0</v>
      </c>
      <c r="R115" s="88"/>
      <c r="S115" s="139"/>
      <c r="T115" s="139"/>
      <c r="U115" s="139"/>
      <c r="V115" s="139"/>
      <c r="W115" s="139"/>
      <c r="X115" s="139"/>
      <c r="Y115" s="139"/>
      <c r="Z115" s="139"/>
      <c r="AA115" s="139"/>
      <c r="AB115" s="139"/>
      <c r="AC115" s="139"/>
      <c r="AD115" s="139"/>
      <c r="AE115" s="139"/>
    </row>
    <row r="116" spans="1:31" s="151" customFormat="1" ht="11.25" customHeight="1" x14ac:dyDescent="0.2">
      <c r="A116" s="147" t="s">
        <v>146</v>
      </c>
      <c r="B116" s="148" t="s">
        <v>125</v>
      </c>
      <c r="C116" s="534"/>
      <c r="D116" s="149">
        <v>0</v>
      </c>
      <c r="E116" s="149">
        <v>0</v>
      </c>
      <c r="F116" s="149">
        <v>0</v>
      </c>
      <c r="G116" s="149">
        <v>0</v>
      </c>
      <c r="H116" s="149">
        <v>0</v>
      </c>
      <c r="I116" s="149">
        <v>0</v>
      </c>
      <c r="J116" s="149">
        <v>0</v>
      </c>
      <c r="K116" s="149">
        <v>0</v>
      </c>
      <c r="L116" s="149">
        <v>0</v>
      </c>
      <c r="M116" s="149">
        <v>0</v>
      </c>
      <c r="N116" s="149">
        <v>0</v>
      </c>
      <c r="O116" s="149">
        <v>0</v>
      </c>
      <c r="P116" s="149">
        <v>0</v>
      </c>
      <c r="Q116" s="149">
        <v>0</v>
      </c>
      <c r="R116" s="150"/>
      <c r="S116" s="150"/>
      <c r="T116" s="150"/>
      <c r="U116" s="150"/>
      <c r="V116" s="150"/>
      <c r="W116" s="150"/>
      <c r="X116" s="150"/>
      <c r="Y116" s="150"/>
      <c r="Z116" s="150"/>
      <c r="AA116" s="150"/>
      <c r="AB116" s="150"/>
      <c r="AC116" s="150"/>
      <c r="AD116" s="150"/>
      <c r="AE116" s="150"/>
    </row>
    <row r="117" spans="1:31" s="151" customFormat="1" ht="11.25" customHeight="1" x14ac:dyDescent="0.2">
      <c r="A117" s="147" t="s">
        <v>147</v>
      </c>
      <c r="B117" s="148" t="s">
        <v>125</v>
      </c>
      <c r="C117" s="534"/>
      <c r="D117" s="149">
        <v>0</v>
      </c>
      <c r="E117" s="149">
        <v>0</v>
      </c>
      <c r="F117" s="149">
        <v>0</v>
      </c>
      <c r="G117" s="149">
        <v>0</v>
      </c>
      <c r="H117" s="149">
        <v>0</v>
      </c>
      <c r="I117" s="149">
        <v>0</v>
      </c>
      <c r="J117" s="149">
        <v>0</v>
      </c>
      <c r="K117" s="149">
        <v>0</v>
      </c>
      <c r="L117" s="149">
        <v>0</v>
      </c>
      <c r="M117" s="149">
        <v>0</v>
      </c>
      <c r="N117" s="149">
        <v>0</v>
      </c>
      <c r="O117" s="149">
        <v>0</v>
      </c>
      <c r="P117" s="149">
        <v>0</v>
      </c>
      <c r="Q117" s="149">
        <v>0</v>
      </c>
      <c r="R117" s="150"/>
      <c r="S117" s="150"/>
      <c r="T117" s="150"/>
      <c r="U117" s="150"/>
      <c r="V117" s="150"/>
      <c r="W117" s="150"/>
      <c r="X117" s="150"/>
      <c r="Y117" s="150"/>
      <c r="Z117" s="150"/>
      <c r="AA117" s="150"/>
      <c r="AB117" s="150"/>
      <c r="AC117" s="150"/>
      <c r="AD117" s="150"/>
      <c r="AE117" s="150"/>
    </row>
    <row r="118" spans="1:31" s="57" customFormat="1" x14ac:dyDescent="0.2">
      <c r="A118" s="146" t="s">
        <v>150</v>
      </c>
      <c r="B118" s="55">
        <f>SUM(D118:Q118)</f>
        <v>0</v>
      </c>
      <c r="C118" s="534"/>
      <c r="D118" s="98">
        <f>D119*D120</f>
        <v>0</v>
      </c>
      <c r="E118" s="98">
        <f t="shared" ref="E118:Q118" si="30">E119*E120</f>
        <v>0</v>
      </c>
      <c r="F118" s="98">
        <f t="shared" si="30"/>
        <v>0</v>
      </c>
      <c r="G118" s="98">
        <f t="shared" si="30"/>
        <v>0</v>
      </c>
      <c r="H118" s="98">
        <f t="shared" si="30"/>
        <v>0</v>
      </c>
      <c r="I118" s="98">
        <f t="shared" si="30"/>
        <v>0</v>
      </c>
      <c r="J118" s="98">
        <f t="shared" si="30"/>
        <v>0</v>
      </c>
      <c r="K118" s="98">
        <f t="shared" si="30"/>
        <v>0</v>
      </c>
      <c r="L118" s="98">
        <f t="shared" si="30"/>
        <v>0</v>
      </c>
      <c r="M118" s="98">
        <f t="shared" si="30"/>
        <v>0</v>
      </c>
      <c r="N118" s="98">
        <f t="shared" si="30"/>
        <v>0</v>
      </c>
      <c r="O118" s="98">
        <f t="shared" si="30"/>
        <v>0</v>
      </c>
      <c r="P118" s="98">
        <f t="shared" si="30"/>
        <v>0</v>
      </c>
      <c r="Q118" s="98">
        <f t="shared" si="30"/>
        <v>0</v>
      </c>
      <c r="R118" s="88"/>
      <c r="S118" s="139"/>
      <c r="T118" s="139"/>
      <c r="U118" s="139"/>
      <c r="V118" s="139"/>
      <c r="W118" s="139"/>
      <c r="X118" s="139"/>
      <c r="Y118" s="139"/>
      <c r="Z118" s="139"/>
      <c r="AA118" s="139"/>
      <c r="AB118" s="139"/>
      <c r="AC118" s="139"/>
      <c r="AD118" s="139"/>
      <c r="AE118" s="139"/>
    </row>
    <row r="119" spans="1:31" s="151" customFormat="1" ht="11.25" customHeight="1" x14ac:dyDescent="0.2">
      <c r="A119" s="147" t="s">
        <v>146</v>
      </c>
      <c r="B119" s="148" t="s">
        <v>125</v>
      </c>
      <c r="C119" s="534"/>
      <c r="D119" s="149">
        <v>0</v>
      </c>
      <c r="E119" s="149">
        <v>0</v>
      </c>
      <c r="F119" s="149">
        <v>0</v>
      </c>
      <c r="G119" s="149">
        <v>0</v>
      </c>
      <c r="H119" s="149">
        <v>0</v>
      </c>
      <c r="I119" s="149">
        <v>0</v>
      </c>
      <c r="J119" s="149">
        <v>0</v>
      </c>
      <c r="K119" s="149">
        <v>0</v>
      </c>
      <c r="L119" s="149">
        <v>0</v>
      </c>
      <c r="M119" s="149">
        <v>0</v>
      </c>
      <c r="N119" s="149">
        <v>0</v>
      </c>
      <c r="O119" s="149">
        <v>0</v>
      </c>
      <c r="P119" s="149">
        <v>0</v>
      </c>
      <c r="Q119" s="149">
        <v>0</v>
      </c>
      <c r="R119" s="150"/>
      <c r="S119" s="150"/>
      <c r="T119" s="150"/>
      <c r="U119" s="150"/>
      <c r="V119" s="150"/>
      <c r="W119" s="150"/>
      <c r="X119" s="150"/>
      <c r="Y119" s="150"/>
      <c r="Z119" s="150"/>
      <c r="AA119" s="150"/>
      <c r="AB119" s="150"/>
      <c r="AC119" s="150"/>
      <c r="AD119" s="150"/>
      <c r="AE119" s="150"/>
    </row>
    <row r="120" spans="1:31" s="151" customFormat="1" ht="11.25" customHeight="1" x14ac:dyDescent="0.2">
      <c r="A120" s="147" t="s">
        <v>147</v>
      </c>
      <c r="B120" s="148" t="s">
        <v>125</v>
      </c>
      <c r="C120" s="534"/>
      <c r="D120" s="149">
        <v>0</v>
      </c>
      <c r="E120" s="149">
        <v>0</v>
      </c>
      <c r="F120" s="149">
        <v>0</v>
      </c>
      <c r="G120" s="149">
        <v>0</v>
      </c>
      <c r="H120" s="149">
        <v>0</v>
      </c>
      <c r="I120" s="149">
        <v>0</v>
      </c>
      <c r="J120" s="149">
        <v>0</v>
      </c>
      <c r="K120" s="149">
        <v>0</v>
      </c>
      <c r="L120" s="149">
        <v>0</v>
      </c>
      <c r="M120" s="149">
        <v>0</v>
      </c>
      <c r="N120" s="149">
        <v>0</v>
      </c>
      <c r="O120" s="149">
        <v>0</v>
      </c>
      <c r="P120" s="149">
        <v>0</v>
      </c>
      <c r="Q120" s="149">
        <v>0</v>
      </c>
      <c r="R120" s="150"/>
      <c r="S120" s="150"/>
      <c r="T120" s="150"/>
      <c r="U120" s="150"/>
      <c r="V120" s="150"/>
      <c r="W120" s="150"/>
      <c r="X120" s="150"/>
      <c r="Y120" s="150"/>
      <c r="Z120" s="150"/>
      <c r="AA120" s="150"/>
      <c r="AB120" s="150"/>
      <c r="AC120" s="150"/>
      <c r="AD120" s="150"/>
      <c r="AE120" s="150"/>
    </row>
    <row r="121" spans="1:31" s="51" customFormat="1" ht="16.5" customHeight="1" x14ac:dyDescent="0.2">
      <c r="A121" s="165" t="s">
        <v>151</v>
      </c>
      <c r="B121" s="55">
        <f>SUM(D121:Q121)</f>
        <v>0</v>
      </c>
      <c r="C121" s="534"/>
      <c r="D121" s="55">
        <f>D100+D105+D108+D109+D112+D115+D118</f>
        <v>0</v>
      </c>
      <c r="E121" s="55">
        <f t="shared" ref="E121:Q121" si="31">E100+E105+E108+E109+E112+E115+E118</f>
        <v>0</v>
      </c>
      <c r="F121" s="55">
        <f t="shared" si="31"/>
        <v>0</v>
      </c>
      <c r="G121" s="55">
        <f t="shared" si="31"/>
        <v>0</v>
      </c>
      <c r="H121" s="55">
        <f t="shared" si="31"/>
        <v>0</v>
      </c>
      <c r="I121" s="55">
        <f t="shared" si="31"/>
        <v>0</v>
      </c>
      <c r="J121" s="55">
        <f t="shared" si="31"/>
        <v>0</v>
      </c>
      <c r="K121" s="55">
        <f t="shared" si="31"/>
        <v>0</v>
      </c>
      <c r="L121" s="55">
        <f t="shared" si="31"/>
        <v>0</v>
      </c>
      <c r="M121" s="55">
        <f t="shared" si="31"/>
        <v>0</v>
      </c>
      <c r="N121" s="55">
        <f t="shared" si="31"/>
        <v>0</v>
      </c>
      <c r="O121" s="55">
        <f t="shared" si="31"/>
        <v>0</v>
      </c>
      <c r="P121" s="55">
        <f t="shared" si="31"/>
        <v>0</v>
      </c>
      <c r="Q121" s="55">
        <f t="shared" si="31"/>
        <v>0</v>
      </c>
      <c r="R121" s="89"/>
      <c r="S121" s="70"/>
      <c r="T121" s="70"/>
      <c r="U121" s="70"/>
      <c r="V121" s="70"/>
      <c r="W121" s="70"/>
      <c r="X121" s="70"/>
      <c r="Y121" s="70"/>
      <c r="Z121" s="70"/>
      <c r="AA121" s="70"/>
      <c r="AB121" s="70"/>
      <c r="AC121" s="70"/>
      <c r="AD121" s="70"/>
      <c r="AE121" s="70"/>
    </row>
    <row r="122" spans="1:31" s="57" customFormat="1" x14ac:dyDescent="0.2">
      <c r="A122" s="146" t="s">
        <v>152</v>
      </c>
      <c r="B122" s="55">
        <f>SUM(D122:Q122)</f>
        <v>0</v>
      </c>
      <c r="C122" s="534"/>
      <c r="D122" s="98">
        <f>D123*D124*D125</f>
        <v>0</v>
      </c>
      <c r="E122" s="98">
        <f t="shared" ref="E122:Q122" si="32">E123*E124*E125</f>
        <v>0</v>
      </c>
      <c r="F122" s="98">
        <f t="shared" si="32"/>
        <v>0</v>
      </c>
      <c r="G122" s="98">
        <f t="shared" si="32"/>
        <v>0</v>
      </c>
      <c r="H122" s="98">
        <f t="shared" si="32"/>
        <v>0</v>
      </c>
      <c r="I122" s="98">
        <f t="shared" si="32"/>
        <v>0</v>
      </c>
      <c r="J122" s="98">
        <f t="shared" si="32"/>
        <v>0</v>
      </c>
      <c r="K122" s="98">
        <f t="shared" si="32"/>
        <v>0</v>
      </c>
      <c r="L122" s="98">
        <f t="shared" si="32"/>
        <v>0</v>
      </c>
      <c r="M122" s="98">
        <f t="shared" si="32"/>
        <v>0</v>
      </c>
      <c r="N122" s="98">
        <f t="shared" si="32"/>
        <v>0</v>
      </c>
      <c r="O122" s="98">
        <f t="shared" si="32"/>
        <v>0</v>
      </c>
      <c r="P122" s="98">
        <f t="shared" si="32"/>
        <v>0</v>
      </c>
      <c r="Q122" s="98">
        <f t="shared" si="32"/>
        <v>0</v>
      </c>
      <c r="R122" s="88"/>
      <c r="S122" s="139"/>
      <c r="T122" s="139"/>
      <c r="U122" s="139"/>
      <c r="V122" s="139"/>
      <c r="W122" s="139"/>
      <c r="X122" s="139"/>
      <c r="Y122" s="139"/>
      <c r="Z122" s="139"/>
      <c r="AA122" s="139"/>
      <c r="AB122" s="139"/>
      <c r="AC122" s="139"/>
      <c r="AD122" s="139"/>
      <c r="AE122" s="139"/>
    </row>
    <row r="123" spans="1:31" s="151" customFormat="1" ht="11.25" customHeight="1" x14ac:dyDescent="0.2">
      <c r="A123" s="147" t="s">
        <v>153</v>
      </c>
      <c r="B123" s="148" t="s">
        <v>125</v>
      </c>
      <c r="C123" s="534"/>
      <c r="D123" s="149">
        <v>0</v>
      </c>
      <c r="E123" s="149">
        <v>0</v>
      </c>
      <c r="F123" s="149">
        <v>0</v>
      </c>
      <c r="G123" s="149">
        <v>0</v>
      </c>
      <c r="H123" s="149">
        <v>0</v>
      </c>
      <c r="I123" s="149">
        <v>0</v>
      </c>
      <c r="J123" s="149">
        <v>0</v>
      </c>
      <c r="K123" s="149">
        <v>0</v>
      </c>
      <c r="L123" s="149">
        <v>0</v>
      </c>
      <c r="M123" s="149">
        <v>0</v>
      </c>
      <c r="N123" s="149">
        <v>0</v>
      </c>
      <c r="O123" s="149">
        <v>0</v>
      </c>
      <c r="P123" s="149">
        <v>0</v>
      </c>
      <c r="Q123" s="149">
        <v>0</v>
      </c>
      <c r="R123" s="150"/>
      <c r="S123" s="150"/>
      <c r="T123" s="150"/>
      <c r="U123" s="150"/>
      <c r="V123" s="150"/>
      <c r="W123" s="150"/>
      <c r="X123" s="150"/>
      <c r="Y123" s="150"/>
      <c r="Z123" s="150"/>
      <c r="AA123" s="150"/>
      <c r="AB123" s="150"/>
      <c r="AC123" s="150"/>
      <c r="AD123" s="150"/>
      <c r="AE123" s="150"/>
    </row>
    <row r="124" spans="1:31" s="151" customFormat="1" ht="11.25" customHeight="1" x14ac:dyDescent="0.2">
      <c r="A124" s="147" t="s">
        <v>154</v>
      </c>
      <c r="B124" s="148" t="s">
        <v>125</v>
      </c>
      <c r="C124" s="534"/>
      <c r="D124" s="149">
        <v>0</v>
      </c>
      <c r="E124" s="149">
        <v>0</v>
      </c>
      <c r="F124" s="149">
        <v>0</v>
      </c>
      <c r="G124" s="149">
        <v>0</v>
      </c>
      <c r="H124" s="149">
        <v>0</v>
      </c>
      <c r="I124" s="149">
        <v>0</v>
      </c>
      <c r="J124" s="149">
        <v>0</v>
      </c>
      <c r="K124" s="149">
        <v>0</v>
      </c>
      <c r="L124" s="149">
        <v>0</v>
      </c>
      <c r="M124" s="149">
        <v>0</v>
      </c>
      <c r="N124" s="149">
        <v>0</v>
      </c>
      <c r="O124" s="149">
        <v>0</v>
      </c>
      <c r="P124" s="149">
        <v>0</v>
      </c>
      <c r="Q124" s="149">
        <v>0</v>
      </c>
      <c r="R124" s="150"/>
      <c r="S124" s="150"/>
      <c r="T124" s="150"/>
      <c r="U124" s="150"/>
      <c r="V124" s="150"/>
      <c r="W124" s="150"/>
      <c r="X124" s="150"/>
      <c r="Y124" s="150"/>
      <c r="Z124" s="150"/>
      <c r="AA124" s="150"/>
      <c r="AB124" s="150"/>
      <c r="AC124" s="150"/>
      <c r="AD124" s="150"/>
      <c r="AE124" s="150"/>
    </row>
    <row r="125" spans="1:31" s="151" customFormat="1" ht="11.25" customHeight="1" x14ac:dyDescent="0.2">
      <c r="A125" s="147" t="s">
        <v>155</v>
      </c>
      <c r="B125" s="148" t="s">
        <v>125</v>
      </c>
      <c r="C125" s="534"/>
      <c r="D125" s="149">
        <v>0</v>
      </c>
      <c r="E125" s="149">
        <v>0</v>
      </c>
      <c r="F125" s="149">
        <v>0</v>
      </c>
      <c r="G125" s="149">
        <v>0</v>
      </c>
      <c r="H125" s="149">
        <v>0</v>
      </c>
      <c r="I125" s="149">
        <v>0</v>
      </c>
      <c r="J125" s="149">
        <v>0</v>
      </c>
      <c r="K125" s="149">
        <v>0</v>
      </c>
      <c r="L125" s="149">
        <v>0</v>
      </c>
      <c r="M125" s="149">
        <v>0</v>
      </c>
      <c r="N125" s="149">
        <v>0</v>
      </c>
      <c r="O125" s="149">
        <v>0</v>
      </c>
      <c r="P125" s="149">
        <v>0</v>
      </c>
      <c r="Q125" s="149">
        <v>0</v>
      </c>
      <c r="R125" s="150"/>
      <c r="S125" s="150"/>
      <c r="T125" s="150"/>
      <c r="U125" s="150"/>
      <c r="V125" s="150"/>
      <c r="W125" s="150"/>
      <c r="X125" s="150"/>
      <c r="Y125" s="150"/>
      <c r="Z125" s="150"/>
      <c r="AA125" s="150"/>
      <c r="AB125" s="150"/>
      <c r="AC125" s="150"/>
      <c r="AD125" s="150"/>
      <c r="AE125" s="150"/>
    </row>
    <row r="126" spans="1:31" s="57" customFormat="1" ht="15" customHeight="1" x14ac:dyDescent="0.2">
      <c r="A126" s="146" t="s">
        <v>156</v>
      </c>
      <c r="B126" s="55">
        <f>SUM(D126:Q126)</f>
        <v>0</v>
      </c>
      <c r="C126" s="534"/>
      <c r="D126" s="149">
        <v>0</v>
      </c>
      <c r="E126" s="149">
        <v>0</v>
      </c>
      <c r="F126" s="149">
        <v>0</v>
      </c>
      <c r="G126" s="149">
        <v>0</v>
      </c>
      <c r="H126" s="149">
        <v>0</v>
      </c>
      <c r="I126" s="149">
        <v>0</v>
      </c>
      <c r="J126" s="149">
        <v>0</v>
      </c>
      <c r="K126" s="149">
        <v>0</v>
      </c>
      <c r="L126" s="149">
        <v>0</v>
      </c>
      <c r="M126" s="149">
        <v>0</v>
      </c>
      <c r="N126" s="149">
        <v>0</v>
      </c>
      <c r="O126" s="149">
        <v>0</v>
      </c>
      <c r="P126" s="149">
        <v>0</v>
      </c>
      <c r="Q126" s="149">
        <v>0</v>
      </c>
      <c r="R126" s="88"/>
      <c r="S126" s="139"/>
      <c r="T126" s="139"/>
      <c r="U126" s="139"/>
      <c r="V126" s="139"/>
      <c r="W126" s="139"/>
      <c r="X126" s="139"/>
      <c r="Y126" s="139"/>
      <c r="Z126" s="139"/>
      <c r="AA126" s="139"/>
      <c r="AB126" s="139"/>
      <c r="AC126" s="139"/>
      <c r="AD126" s="139"/>
      <c r="AE126" s="139"/>
    </row>
    <row r="127" spans="1:31" s="51" customFormat="1" ht="15" customHeight="1" x14ac:dyDescent="0.2">
      <c r="A127" s="165" t="s">
        <v>157</v>
      </c>
      <c r="B127" s="55">
        <f>SUM(D127:Q127)</f>
        <v>0</v>
      </c>
      <c r="C127" s="534"/>
      <c r="D127" s="55">
        <f>D122+D126</f>
        <v>0</v>
      </c>
      <c r="E127" s="55">
        <f t="shared" ref="E127:Q127" si="33">E122+E126</f>
        <v>0</v>
      </c>
      <c r="F127" s="55">
        <f t="shared" si="33"/>
        <v>0</v>
      </c>
      <c r="G127" s="55">
        <f t="shared" si="33"/>
        <v>0</v>
      </c>
      <c r="H127" s="55">
        <f t="shared" si="33"/>
        <v>0</v>
      </c>
      <c r="I127" s="55">
        <f t="shared" si="33"/>
        <v>0</v>
      </c>
      <c r="J127" s="55">
        <f t="shared" si="33"/>
        <v>0</v>
      </c>
      <c r="K127" s="55">
        <f t="shared" si="33"/>
        <v>0</v>
      </c>
      <c r="L127" s="55">
        <f t="shared" si="33"/>
        <v>0</v>
      </c>
      <c r="M127" s="55">
        <f t="shared" si="33"/>
        <v>0</v>
      </c>
      <c r="N127" s="55">
        <f t="shared" si="33"/>
        <v>0</v>
      </c>
      <c r="O127" s="55">
        <f t="shared" si="33"/>
        <v>0</v>
      </c>
      <c r="P127" s="55">
        <f t="shared" si="33"/>
        <v>0</v>
      </c>
      <c r="Q127" s="55">
        <f t="shared" si="33"/>
        <v>0</v>
      </c>
      <c r="R127" s="89"/>
      <c r="S127" s="70"/>
      <c r="T127" s="70"/>
      <c r="U127" s="70"/>
      <c r="V127" s="70"/>
      <c r="W127" s="70"/>
      <c r="X127" s="70"/>
      <c r="Y127" s="70"/>
      <c r="Z127" s="70"/>
      <c r="AA127" s="70"/>
      <c r="AB127" s="70"/>
      <c r="AC127" s="70"/>
      <c r="AD127" s="70"/>
      <c r="AE127" s="70"/>
    </row>
    <row r="128" spans="1:31" ht="15" customHeight="1" x14ac:dyDescent="0.25">
      <c r="A128" s="146" t="s">
        <v>158</v>
      </c>
      <c r="B128" s="55">
        <f>SUM(D128:Q128)</f>
        <v>0</v>
      </c>
      <c r="C128" s="534"/>
      <c r="D128" s="98">
        <f>D129*D130</f>
        <v>0</v>
      </c>
      <c r="E128" s="98">
        <f t="shared" ref="E128:Q128" si="34">E129*E130</f>
        <v>0</v>
      </c>
      <c r="F128" s="98">
        <f t="shared" si="34"/>
        <v>0</v>
      </c>
      <c r="G128" s="98">
        <f t="shared" si="34"/>
        <v>0</v>
      </c>
      <c r="H128" s="98">
        <f t="shared" si="34"/>
        <v>0</v>
      </c>
      <c r="I128" s="98">
        <f t="shared" si="34"/>
        <v>0</v>
      </c>
      <c r="J128" s="98">
        <f t="shared" si="34"/>
        <v>0</v>
      </c>
      <c r="K128" s="98">
        <f t="shared" si="34"/>
        <v>0</v>
      </c>
      <c r="L128" s="98">
        <f t="shared" si="34"/>
        <v>0</v>
      </c>
      <c r="M128" s="98">
        <f t="shared" si="34"/>
        <v>0</v>
      </c>
      <c r="N128" s="98">
        <f t="shared" si="34"/>
        <v>0</v>
      </c>
      <c r="O128" s="98">
        <f t="shared" si="34"/>
        <v>0</v>
      </c>
      <c r="P128" s="98">
        <f t="shared" si="34"/>
        <v>0</v>
      </c>
      <c r="Q128" s="98">
        <f t="shared" si="34"/>
        <v>0</v>
      </c>
    </row>
    <row r="129" spans="1:31" s="151" customFormat="1" ht="11.25" customHeight="1" x14ac:dyDescent="0.2">
      <c r="A129" s="147" t="s">
        <v>159</v>
      </c>
      <c r="B129" s="148" t="s">
        <v>125</v>
      </c>
      <c r="C129" s="534"/>
      <c r="D129" s="149">
        <v>0</v>
      </c>
      <c r="E129" s="149">
        <v>0</v>
      </c>
      <c r="F129" s="149">
        <v>0</v>
      </c>
      <c r="G129" s="149">
        <v>0</v>
      </c>
      <c r="H129" s="149">
        <v>0</v>
      </c>
      <c r="I129" s="149">
        <v>0</v>
      </c>
      <c r="J129" s="149">
        <v>0</v>
      </c>
      <c r="K129" s="149">
        <v>0</v>
      </c>
      <c r="L129" s="149">
        <v>0</v>
      </c>
      <c r="M129" s="149">
        <v>0</v>
      </c>
      <c r="N129" s="149">
        <v>0</v>
      </c>
      <c r="O129" s="149">
        <v>0</v>
      </c>
      <c r="P129" s="149">
        <v>0</v>
      </c>
      <c r="Q129" s="149">
        <v>0</v>
      </c>
      <c r="R129" s="150"/>
      <c r="S129" s="150"/>
      <c r="T129" s="150"/>
      <c r="U129" s="150"/>
      <c r="V129" s="150"/>
      <c r="W129" s="150"/>
      <c r="X129" s="150"/>
      <c r="Y129" s="150"/>
      <c r="Z129" s="150"/>
      <c r="AA129" s="150"/>
      <c r="AB129" s="150"/>
      <c r="AC129" s="150"/>
      <c r="AD129" s="150"/>
      <c r="AE129" s="150"/>
    </row>
    <row r="130" spans="1:31" s="151" customFormat="1" ht="11.25" customHeight="1" x14ac:dyDescent="0.2">
      <c r="A130" s="147" t="s">
        <v>126</v>
      </c>
      <c r="B130" s="148" t="s">
        <v>125</v>
      </c>
      <c r="C130" s="534"/>
      <c r="D130" s="149">
        <v>0</v>
      </c>
      <c r="E130" s="149">
        <v>0</v>
      </c>
      <c r="F130" s="149">
        <v>0</v>
      </c>
      <c r="G130" s="149">
        <v>0</v>
      </c>
      <c r="H130" s="149">
        <v>0</v>
      </c>
      <c r="I130" s="149">
        <v>0</v>
      </c>
      <c r="J130" s="149">
        <v>0</v>
      </c>
      <c r="K130" s="149">
        <v>0</v>
      </c>
      <c r="L130" s="149">
        <v>0</v>
      </c>
      <c r="M130" s="149">
        <v>0</v>
      </c>
      <c r="N130" s="149">
        <v>0</v>
      </c>
      <c r="O130" s="149">
        <v>0</v>
      </c>
      <c r="P130" s="149">
        <v>0</v>
      </c>
      <c r="Q130" s="149">
        <v>0</v>
      </c>
      <c r="R130" s="150"/>
      <c r="S130" s="150"/>
      <c r="T130" s="150"/>
      <c r="U130" s="150"/>
      <c r="V130" s="150"/>
      <c r="W130" s="150"/>
      <c r="X130" s="150"/>
      <c r="Y130" s="150"/>
      <c r="Z130" s="150"/>
      <c r="AA130" s="150"/>
      <c r="AB130" s="150"/>
      <c r="AC130" s="150"/>
      <c r="AD130" s="150"/>
      <c r="AE130" s="150"/>
    </row>
    <row r="131" spans="1:31" ht="15" customHeight="1" x14ac:dyDescent="0.25">
      <c r="A131" s="146" t="s">
        <v>160</v>
      </c>
      <c r="B131" s="55">
        <f t="shared" ref="B131:B137" si="35">SUM(D131:Q131)</f>
        <v>0</v>
      </c>
      <c r="C131" s="534"/>
      <c r="D131" s="149">
        <v>0</v>
      </c>
      <c r="E131" s="149">
        <v>0</v>
      </c>
      <c r="F131" s="149">
        <v>0</v>
      </c>
      <c r="G131" s="149">
        <v>0</v>
      </c>
      <c r="H131" s="149">
        <v>0</v>
      </c>
      <c r="I131" s="149">
        <v>0</v>
      </c>
      <c r="J131" s="149">
        <v>0</v>
      </c>
      <c r="K131" s="149">
        <v>0</v>
      </c>
      <c r="L131" s="149">
        <v>0</v>
      </c>
      <c r="M131" s="149">
        <v>0</v>
      </c>
      <c r="N131" s="149">
        <v>0</v>
      </c>
      <c r="O131" s="149">
        <v>0</v>
      </c>
      <c r="P131" s="149">
        <v>0</v>
      </c>
      <c r="Q131" s="149">
        <v>0</v>
      </c>
    </row>
    <row r="132" spans="1:31" s="57" customFormat="1" ht="15" customHeight="1" x14ac:dyDescent="0.2">
      <c r="A132" s="146" t="s">
        <v>161</v>
      </c>
      <c r="B132" s="55">
        <f t="shared" si="35"/>
        <v>0</v>
      </c>
      <c r="C132" s="534"/>
      <c r="D132" s="149">
        <v>0</v>
      </c>
      <c r="E132" s="149">
        <v>0</v>
      </c>
      <c r="F132" s="149">
        <v>0</v>
      </c>
      <c r="G132" s="149">
        <v>0</v>
      </c>
      <c r="H132" s="149">
        <v>0</v>
      </c>
      <c r="I132" s="149">
        <v>0</v>
      </c>
      <c r="J132" s="149">
        <v>0</v>
      </c>
      <c r="K132" s="149">
        <v>0</v>
      </c>
      <c r="L132" s="149">
        <v>0</v>
      </c>
      <c r="M132" s="149">
        <v>0</v>
      </c>
      <c r="N132" s="149">
        <v>0</v>
      </c>
      <c r="O132" s="149">
        <v>0</v>
      </c>
      <c r="P132" s="149">
        <v>0</v>
      </c>
      <c r="Q132" s="149">
        <v>0</v>
      </c>
      <c r="R132" s="88"/>
      <c r="S132" s="139"/>
      <c r="T132" s="139"/>
      <c r="U132" s="139"/>
      <c r="V132" s="139"/>
      <c r="W132" s="139"/>
      <c r="X132" s="139"/>
      <c r="Y132" s="139"/>
      <c r="Z132" s="139"/>
      <c r="AA132" s="139"/>
      <c r="AB132" s="139"/>
      <c r="AC132" s="139"/>
      <c r="AD132" s="139"/>
      <c r="AE132" s="139"/>
    </row>
    <row r="133" spans="1:31" s="48" customFormat="1" ht="24" x14ac:dyDescent="0.2">
      <c r="A133" s="154" t="s">
        <v>175</v>
      </c>
      <c r="B133" s="55">
        <f t="shared" si="35"/>
        <v>0</v>
      </c>
      <c r="C133" s="534"/>
      <c r="D133" s="149">
        <v>0</v>
      </c>
      <c r="E133" s="149">
        <v>0</v>
      </c>
      <c r="F133" s="149">
        <v>0</v>
      </c>
      <c r="G133" s="149">
        <v>0</v>
      </c>
      <c r="H133" s="149">
        <v>0</v>
      </c>
      <c r="I133" s="149">
        <v>0</v>
      </c>
      <c r="J133" s="149">
        <v>0</v>
      </c>
      <c r="K133" s="149">
        <v>0</v>
      </c>
      <c r="L133" s="149">
        <v>0</v>
      </c>
      <c r="M133" s="149">
        <v>0</v>
      </c>
      <c r="N133" s="149">
        <v>0</v>
      </c>
      <c r="O133" s="149">
        <v>0</v>
      </c>
      <c r="P133" s="149">
        <v>0</v>
      </c>
      <c r="Q133" s="149">
        <v>0</v>
      </c>
      <c r="R133" s="88"/>
      <c r="S133" s="139"/>
      <c r="T133" s="139"/>
      <c r="U133" s="139"/>
      <c r="V133" s="139"/>
      <c r="W133" s="139"/>
      <c r="X133" s="139"/>
      <c r="Y133" s="139"/>
      <c r="Z133" s="139"/>
      <c r="AA133" s="139"/>
      <c r="AB133" s="139"/>
      <c r="AC133" s="139"/>
      <c r="AD133" s="139"/>
      <c r="AE133" s="139"/>
    </row>
    <row r="134" spans="1:31" s="178" customFormat="1" ht="24" x14ac:dyDescent="0.2">
      <c r="A134" s="154" t="s">
        <v>175</v>
      </c>
      <c r="B134" s="55">
        <f t="shared" si="35"/>
        <v>0</v>
      </c>
      <c r="C134" s="534"/>
      <c r="D134" s="149">
        <v>0</v>
      </c>
      <c r="E134" s="149">
        <v>0</v>
      </c>
      <c r="F134" s="149">
        <v>0</v>
      </c>
      <c r="G134" s="149">
        <v>0</v>
      </c>
      <c r="H134" s="149">
        <v>0</v>
      </c>
      <c r="I134" s="149">
        <v>0</v>
      </c>
      <c r="J134" s="149">
        <v>0</v>
      </c>
      <c r="K134" s="149">
        <v>0</v>
      </c>
      <c r="L134" s="149">
        <v>0</v>
      </c>
      <c r="M134" s="149">
        <v>0</v>
      </c>
      <c r="N134" s="149">
        <v>0</v>
      </c>
      <c r="O134" s="149">
        <v>0</v>
      </c>
      <c r="P134" s="149">
        <v>0</v>
      </c>
      <c r="Q134" s="149">
        <v>0</v>
      </c>
      <c r="R134" s="177"/>
      <c r="S134" s="177"/>
      <c r="T134" s="177"/>
      <c r="U134" s="177"/>
      <c r="V134" s="177"/>
      <c r="W134" s="177"/>
      <c r="X134" s="177"/>
      <c r="Y134" s="177"/>
      <c r="Z134" s="177"/>
      <c r="AA134" s="177"/>
      <c r="AB134" s="177"/>
      <c r="AC134" s="177"/>
      <c r="AD134" s="177"/>
      <c r="AE134" s="177"/>
    </row>
    <row r="135" spans="1:31" s="163" customFormat="1" ht="30" customHeight="1" x14ac:dyDescent="0.25">
      <c r="A135" s="166" t="s">
        <v>163</v>
      </c>
      <c r="B135" s="55">
        <f t="shared" si="35"/>
        <v>0</v>
      </c>
      <c r="C135" s="534"/>
      <c r="D135" s="167">
        <f>D121+D127+D128+SUM(D131:D134)</f>
        <v>0</v>
      </c>
      <c r="E135" s="167">
        <f t="shared" ref="E135:Q135" si="36">E121+E127+E128+SUM(E131:E134)</f>
        <v>0</v>
      </c>
      <c r="F135" s="167">
        <f t="shared" si="36"/>
        <v>0</v>
      </c>
      <c r="G135" s="167">
        <f t="shared" si="36"/>
        <v>0</v>
      </c>
      <c r="H135" s="167">
        <f t="shared" si="36"/>
        <v>0</v>
      </c>
      <c r="I135" s="167">
        <f t="shared" si="36"/>
        <v>0</v>
      </c>
      <c r="J135" s="167">
        <f t="shared" si="36"/>
        <v>0</v>
      </c>
      <c r="K135" s="167">
        <f t="shared" si="36"/>
        <v>0</v>
      </c>
      <c r="L135" s="167">
        <f t="shared" si="36"/>
        <v>0</v>
      </c>
      <c r="M135" s="167">
        <f t="shared" si="36"/>
        <v>0</v>
      </c>
      <c r="N135" s="167">
        <f t="shared" si="36"/>
        <v>0</v>
      </c>
      <c r="O135" s="167">
        <f t="shared" si="36"/>
        <v>0</v>
      </c>
      <c r="P135" s="167">
        <f t="shared" si="36"/>
        <v>0</v>
      </c>
      <c r="Q135" s="167">
        <f t="shared" si="36"/>
        <v>0</v>
      </c>
      <c r="R135" s="161"/>
      <c r="S135" s="162"/>
      <c r="T135" s="162"/>
      <c r="U135" s="162"/>
      <c r="V135" s="162"/>
      <c r="W135" s="162"/>
      <c r="X135" s="162"/>
      <c r="Y135" s="162"/>
      <c r="Z135" s="162"/>
      <c r="AA135" s="162"/>
      <c r="AB135" s="162"/>
      <c r="AC135" s="162"/>
      <c r="AD135" s="162"/>
      <c r="AE135" s="162"/>
    </row>
    <row r="136" spans="1:31" s="171" customFormat="1" x14ac:dyDescent="0.2">
      <c r="A136" s="146" t="s">
        <v>164</v>
      </c>
      <c r="B136" s="55">
        <f t="shared" si="35"/>
        <v>0</v>
      </c>
      <c r="C136" s="534"/>
      <c r="D136" s="168">
        <v>0</v>
      </c>
      <c r="E136" s="168">
        <v>0</v>
      </c>
      <c r="F136" s="168">
        <v>0</v>
      </c>
      <c r="G136" s="168">
        <v>0</v>
      </c>
      <c r="H136" s="168">
        <v>0</v>
      </c>
      <c r="I136" s="168">
        <v>0</v>
      </c>
      <c r="J136" s="168">
        <v>0</v>
      </c>
      <c r="K136" s="168">
        <v>0</v>
      </c>
      <c r="L136" s="168">
        <v>0</v>
      </c>
      <c r="M136" s="168">
        <v>0</v>
      </c>
      <c r="N136" s="168">
        <v>0</v>
      </c>
      <c r="O136" s="168">
        <v>0</v>
      </c>
      <c r="P136" s="168">
        <v>0</v>
      </c>
      <c r="Q136" s="168">
        <v>0</v>
      </c>
      <c r="R136" s="169"/>
      <c r="S136" s="170"/>
      <c r="T136" s="170"/>
      <c r="U136" s="170"/>
      <c r="V136" s="170"/>
      <c r="W136" s="170"/>
      <c r="X136" s="170"/>
      <c r="Y136" s="170"/>
      <c r="Z136" s="170"/>
      <c r="AA136" s="170"/>
      <c r="AB136" s="170"/>
      <c r="AC136" s="170"/>
      <c r="AD136" s="170"/>
      <c r="AE136" s="170"/>
    </row>
    <row r="137" spans="1:31" s="163" customFormat="1" ht="32.25" customHeight="1" x14ac:dyDescent="0.25">
      <c r="A137" s="166" t="s">
        <v>165</v>
      </c>
      <c r="B137" s="55">
        <f t="shared" si="35"/>
        <v>0</v>
      </c>
      <c r="C137" s="535"/>
      <c r="D137" s="167">
        <f t="shared" ref="D137:Q137" si="37">D98-D135</f>
        <v>0</v>
      </c>
      <c r="E137" s="167">
        <f t="shared" si="37"/>
        <v>0</v>
      </c>
      <c r="F137" s="167">
        <f t="shared" si="37"/>
        <v>0</v>
      </c>
      <c r="G137" s="167">
        <f t="shared" si="37"/>
        <v>0</v>
      </c>
      <c r="H137" s="167">
        <f t="shared" si="37"/>
        <v>0</v>
      </c>
      <c r="I137" s="167">
        <f t="shared" si="37"/>
        <v>0</v>
      </c>
      <c r="J137" s="167">
        <f t="shared" si="37"/>
        <v>0</v>
      </c>
      <c r="K137" s="167">
        <f t="shared" si="37"/>
        <v>0</v>
      </c>
      <c r="L137" s="167">
        <f t="shared" si="37"/>
        <v>0</v>
      </c>
      <c r="M137" s="167">
        <f t="shared" si="37"/>
        <v>0</v>
      </c>
      <c r="N137" s="167">
        <f t="shared" si="37"/>
        <v>0</v>
      </c>
      <c r="O137" s="167">
        <f t="shared" si="37"/>
        <v>0</v>
      </c>
      <c r="P137" s="167">
        <f t="shared" si="37"/>
        <v>0</v>
      </c>
      <c r="Q137" s="167">
        <f t="shared" si="37"/>
        <v>0</v>
      </c>
      <c r="R137" s="161"/>
      <c r="S137" s="162"/>
      <c r="T137" s="162"/>
      <c r="U137" s="162"/>
      <c r="V137" s="162"/>
      <c r="W137" s="162"/>
      <c r="X137" s="162"/>
      <c r="Y137" s="162"/>
      <c r="Z137" s="162"/>
      <c r="AA137" s="162"/>
      <c r="AB137" s="162"/>
      <c r="AC137" s="162"/>
      <c r="AD137" s="162"/>
      <c r="AE137" s="162"/>
    </row>
    <row r="140" spans="1:31" ht="30.6" customHeight="1" x14ac:dyDescent="0.25">
      <c r="A140" s="549" t="s">
        <v>305</v>
      </c>
      <c r="B140" s="550"/>
      <c r="C140" s="550"/>
      <c r="D140" s="550"/>
      <c r="E140" s="550"/>
      <c r="F140" s="550"/>
      <c r="G140" s="550"/>
      <c r="H140" s="136"/>
      <c r="J140" s="136"/>
      <c r="K140" s="136"/>
      <c r="L140" s="136"/>
      <c r="M140" s="136"/>
    </row>
    <row r="141" spans="1:31" ht="15.75" x14ac:dyDescent="0.25">
      <c r="A141" s="179"/>
      <c r="B141" s="143" t="s">
        <v>94</v>
      </c>
      <c r="C141" s="143">
        <v>0</v>
      </c>
      <c r="D141" s="143">
        <v>1</v>
      </c>
      <c r="E141" s="143">
        <v>2</v>
      </c>
      <c r="F141" s="143">
        <v>3</v>
      </c>
      <c r="G141" s="143">
        <v>4</v>
      </c>
      <c r="H141" s="143">
        <v>5</v>
      </c>
      <c r="I141" s="143">
        <v>6</v>
      </c>
      <c r="J141" s="143">
        <v>7</v>
      </c>
      <c r="K141" s="143">
        <v>8</v>
      </c>
      <c r="L141" s="143">
        <v>9</v>
      </c>
      <c r="M141" s="143">
        <v>10</v>
      </c>
      <c r="N141" s="143">
        <v>11</v>
      </c>
      <c r="O141" s="143">
        <v>12</v>
      </c>
      <c r="P141" s="143">
        <v>13</v>
      </c>
      <c r="Q141" s="143">
        <v>14</v>
      </c>
      <c r="R141" s="99"/>
      <c r="S141"/>
      <c r="T141"/>
      <c r="U141"/>
      <c r="V141"/>
      <c r="W141"/>
      <c r="X141"/>
      <c r="Y141"/>
      <c r="Z141"/>
      <c r="AA141"/>
      <c r="AB141"/>
      <c r="AC141"/>
      <c r="AD141"/>
      <c r="AE141"/>
    </row>
    <row r="142" spans="1:31" ht="18" customHeight="1" x14ac:dyDescent="0.25">
      <c r="A142" s="180" t="s">
        <v>176</v>
      </c>
    </row>
    <row r="143" spans="1:31" ht="25.5" x14ac:dyDescent="0.25">
      <c r="A143" s="181" t="str">
        <f>Investitie!B90</f>
        <v>ASISTENŢĂ FINANCIARĂ NERAMBURSABILĂ SOLICITATĂ</v>
      </c>
      <c r="B143" s="55" t="e">
        <f>SUM(D143:G143)</f>
        <v>#DIV/0!</v>
      </c>
      <c r="C143" s="546"/>
      <c r="D143" s="64" t="e">
        <f>Investitie!F90</f>
        <v>#DIV/0!</v>
      </c>
      <c r="E143" s="64" t="e">
        <f>Investitie!G90</f>
        <v>#DIV/0!</v>
      </c>
      <c r="F143" s="64" t="e">
        <f>Investitie!H90</f>
        <v>#DIV/0!</v>
      </c>
      <c r="G143" s="64" t="e">
        <f>Investitie!I90</f>
        <v>#DIV/0!</v>
      </c>
      <c r="H143" s="182"/>
      <c r="I143" s="148"/>
      <c r="J143" s="182"/>
      <c r="K143" s="182"/>
      <c r="L143" s="182"/>
      <c r="M143" s="182"/>
      <c r="N143" s="98"/>
      <c r="O143" s="98"/>
      <c r="P143" s="98"/>
      <c r="Q143" s="98"/>
    </row>
    <row r="144" spans="1:31" ht="15.75" x14ac:dyDescent="0.25">
      <c r="A144" s="181" t="str">
        <f>Investitie!B92</f>
        <v>Surse proprii</v>
      </c>
      <c r="B144" s="55" t="e">
        <f>SUM(D144:G144)</f>
        <v>#DIV/0!</v>
      </c>
      <c r="C144" s="547"/>
      <c r="D144" s="64" t="e">
        <f>Investitie!F92</f>
        <v>#DIV/0!</v>
      </c>
      <c r="E144" s="64" t="e">
        <f>Investitie!G92</f>
        <v>#DIV/0!</v>
      </c>
      <c r="F144" s="64" t="e">
        <f>Investitie!H92</f>
        <v>#DIV/0!</v>
      </c>
      <c r="G144" s="64" t="e">
        <f>Investitie!I92</f>
        <v>#DIV/0!</v>
      </c>
      <c r="H144" s="182"/>
      <c r="I144" s="148"/>
      <c r="J144" s="182"/>
      <c r="K144" s="182"/>
      <c r="L144" s="182"/>
      <c r="M144" s="182"/>
      <c r="N144" s="98"/>
      <c r="O144" s="98"/>
      <c r="P144" s="98"/>
      <c r="Q144" s="98"/>
    </row>
    <row r="145" spans="1:31" ht="25.5" x14ac:dyDescent="0.25">
      <c r="A145" s="181" t="str">
        <f>Investitie!B93</f>
        <v>Contributie publica (veniturile nete actualizate, pentru proiecte generatoare de venit)</v>
      </c>
      <c r="B145" s="55">
        <f>SUM(D145:G145)</f>
        <v>0</v>
      </c>
      <c r="C145" s="547"/>
      <c r="D145" s="64">
        <f>Investitie!F93</f>
        <v>0</v>
      </c>
      <c r="E145" s="64">
        <f>Investitie!G93</f>
        <v>0</v>
      </c>
      <c r="F145" s="64">
        <f>Investitie!H93</f>
        <v>0</v>
      </c>
      <c r="G145" s="64">
        <f>Investitie!I93</f>
        <v>0</v>
      </c>
      <c r="H145" s="98"/>
      <c r="I145" s="148"/>
      <c r="J145" s="98"/>
      <c r="K145" s="98"/>
      <c r="L145" s="98"/>
      <c r="M145" s="98"/>
      <c r="N145" s="98"/>
      <c r="O145" s="98"/>
      <c r="P145" s="98"/>
      <c r="Q145" s="98"/>
    </row>
    <row r="146" spans="1:31" hidden="1" x14ac:dyDescent="0.25">
      <c r="A146" s="181"/>
      <c r="B146" s="55"/>
      <c r="C146" s="547"/>
      <c r="D146" s="64"/>
      <c r="E146" s="64"/>
      <c r="F146" s="64"/>
      <c r="G146" s="64"/>
      <c r="H146" s="98"/>
      <c r="I146" s="148"/>
      <c r="J146" s="98"/>
      <c r="K146" s="98"/>
      <c r="L146" s="98"/>
      <c r="M146" s="98"/>
      <c r="N146" s="98"/>
      <c r="O146" s="98"/>
      <c r="P146" s="98"/>
      <c r="Q146" s="98"/>
    </row>
    <row r="147" spans="1:31" x14ac:dyDescent="0.25">
      <c r="A147" s="181" t="str">
        <f>Investitie!B94</f>
        <v>Imprumuturi bancare (surse imprumutate)</v>
      </c>
      <c r="B147" s="55">
        <f>SUM(D147:G147)</f>
        <v>0</v>
      </c>
      <c r="C147" s="547"/>
      <c r="D147" s="64">
        <f>Investitie!F94</f>
        <v>0</v>
      </c>
      <c r="E147" s="64">
        <f>Investitie!G94</f>
        <v>0</v>
      </c>
      <c r="F147" s="64">
        <f>Investitie!H94</f>
        <v>0</v>
      </c>
      <c r="G147" s="64">
        <f>Investitie!I94</f>
        <v>0</v>
      </c>
      <c r="H147" s="98"/>
      <c r="I147" s="148"/>
      <c r="J147" s="98"/>
      <c r="K147" s="98"/>
      <c r="L147" s="98"/>
      <c r="M147" s="98"/>
      <c r="N147" s="98"/>
      <c r="O147" s="98"/>
      <c r="P147" s="98"/>
      <c r="Q147" s="98"/>
    </row>
    <row r="148" spans="1:31" s="1" customFormat="1" ht="25.5" x14ac:dyDescent="0.2">
      <c r="A148" s="183" t="s">
        <v>177</v>
      </c>
      <c r="B148" s="55" t="e">
        <f>SUM(B143:B147)</f>
        <v>#DIV/0!</v>
      </c>
      <c r="C148" s="547"/>
      <c r="D148" s="55" t="e">
        <f>SUM(D143:D147)</f>
        <v>#DIV/0!</v>
      </c>
      <c r="E148" s="55" t="e">
        <f>SUM(E143:E147)</f>
        <v>#DIV/0!</v>
      </c>
      <c r="F148" s="55" t="e">
        <f>SUM(F143:F147)</f>
        <v>#DIV/0!</v>
      </c>
      <c r="G148" s="55" t="e">
        <f>SUM(G143:G147)</f>
        <v>#DIV/0!</v>
      </c>
      <c r="H148" s="55"/>
      <c r="I148" s="184"/>
      <c r="J148" s="55"/>
      <c r="K148" s="55"/>
      <c r="L148" s="55"/>
      <c r="M148" s="55"/>
      <c r="N148" s="55"/>
      <c r="O148" s="55"/>
      <c r="P148" s="55"/>
      <c r="Q148" s="55"/>
      <c r="R148" s="185"/>
      <c r="S148" s="186"/>
      <c r="T148" s="186"/>
      <c r="U148" s="186"/>
      <c r="V148" s="186"/>
      <c r="W148" s="186"/>
      <c r="X148" s="186"/>
      <c r="Y148" s="186"/>
      <c r="Z148" s="186"/>
      <c r="AA148" s="186"/>
      <c r="AB148" s="186"/>
      <c r="AC148" s="186"/>
      <c r="AD148" s="186"/>
      <c r="AE148" s="186"/>
    </row>
    <row r="149" spans="1:31" s="1" customFormat="1" ht="12.75" x14ac:dyDescent="0.2">
      <c r="A149" s="180"/>
      <c r="B149" s="81"/>
      <c r="C149" s="547"/>
      <c r="D149" s="81"/>
      <c r="E149" s="81"/>
      <c r="F149" s="81"/>
      <c r="G149" s="81"/>
      <c r="H149" s="81"/>
      <c r="I149" s="187"/>
      <c r="J149" s="81"/>
      <c r="K149" s="81"/>
      <c r="L149" s="81"/>
      <c r="M149" s="81"/>
      <c r="N149" s="81"/>
      <c r="O149" s="81"/>
      <c r="P149" s="81"/>
      <c r="Q149" s="81"/>
      <c r="R149" s="185"/>
      <c r="S149" s="186"/>
      <c r="T149" s="186"/>
      <c r="U149" s="186"/>
      <c r="V149" s="186"/>
      <c r="W149" s="186"/>
      <c r="X149" s="186"/>
      <c r="Y149" s="186"/>
      <c r="Z149" s="186"/>
      <c r="AA149" s="186"/>
      <c r="AB149" s="186"/>
      <c r="AC149" s="186"/>
      <c r="AD149" s="186"/>
      <c r="AE149" s="186"/>
    </row>
    <row r="150" spans="1:31" s="1" customFormat="1" ht="12.75" x14ac:dyDescent="0.2">
      <c r="A150" s="180" t="s">
        <v>178</v>
      </c>
      <c r="B150" s="81"/>
      <c r="C150" s="547"/>
      <c r="D150" s="81"/>
      <c r="E150" s="81"/>
      <c r="F150" s="81"/>
      <c r="G150" s="81"/>
      <c r="H150" s="81"/>
      <c r="I150" s="187"/>
      <c r="J150" s="81"/>
      <c r="K150" s="81"/>
      <c r="L150" s="81"/>
      <c r="M150" s="81"/>
      <c r="N150" s="81"/>
      <c r="O150" s="81"/>
      <c r="P150" s="81"/>
      <c r="Q150" s="81"/>
      <c r="R150" s="185"/>
      <c r="S150" s="186"/>
      <c r="T150" s="186"/>
      <c r="U150" s="186"/>
      <c r="V150" s="186"/>
      <c r="W150" s="186"/>
      <c r="X150" s="186"/>
      <c r="Y150" s="186"/>
      <c r="Z150" s="186"/>
      <c r="AA150" s="186"/>
      <c r="AB150" s="186"/>
      <c r="AC150" s="186"/>
      <c r="AD150" s="186"/>
      <c r="AE150" s="186"/>
    </row>
    <row r="151" spans="1:31" x14ac:dyDescent="0.25">
      <c r="A151" s="181" t="s">
        <v>179</v>
      </c>
      <c r="B151" s="98">
        <f>SUM(D151:Q151)</f>
        <v>0</v>
      </c>
      <c r="C151" s="547"/>
      <c r="D151" s="64">
        <f>Investitie!F100</f>
        <v>0</v>
      </c>
      <c r="E151" s="64">
        <f>Investitie!G100</f>
        <v>0</v>
      </c>
      <c r="F151" s="64">
        <f>Investitie!H100</f>
        <v>0</v>
      </c>
      <c r="G151" s="64">
        <f>Investitie!I100</f>
        <v>0</v>
      </c>
      <c r="H151" s="64">
        <f>Investitie!J100</f>
        <v>0</v>
      </c>
      <c r="I151" s="64">
        <f>Investitie!K100</f>
        <v>0</v>
      </c>
      <c r="J151" s="64">
        <f>Investitie!L100</f>
        <v>0</v>
      </c>
      <c r="K151" s="64">
        <f>Investitie!M100</f>
        <v>0</v>
      </c>
      <c r="L151" s="64">
        <f>Investitie!N100</f>
        <v>0</v>
      </c>
      <c r="M151" s="64">
        <f>Investitie!O100</f>
        <v>0</v>
      </c>
      <c r="N151" s="64">
        <f>Investitie!P100</f>
        <v>0</v>
      </c>
      <c r="O151" s="64">
        <f>Investitie!Q100</f>
        <v>0</v>
      </c>
      <c r="P151" s="64">
        <f>Investitie!R100</f>
        <v>0</v>
      </c>
      <c r="Q151" s="64">
        <f>Investitie!S100</f>
        <v>0</v>
      </c>
    </row>
    <row r="152" spans="1:31" x14ac:dyDescent="0.25">
      <c r="A152" s="181" t="s">
        <v>180</v>
      </c>
      <c r="B152" s="98">
        <f>SUM(D152:Q152)</f>
        <v>0</v>
      </c>
      <c r="C152" s="547"/>
      <c r="D152" s="64">
        <f>Investitie!F101</f>
        <v>0</v>
      </c>
      <c r="E152" s="64">
        <f>Investitie!G101</f>
        <v>0</v>
      </c>
      <c r="F152" s="64">
        <f>Investitie!H101</f>
        <v>0</v>
      </c>
      <c r="G152" s="64">
        <f>Investitie!I101</f>
        <v>0</v>
      </c>
      <c r="H152" s="64">
        <f>Investitie!J101</f>
        <v>0</v>
      </c>
      <c r="I152" s="64">
        <f>Investitie!K101</f>
        <v>0</v>
      </c>
      <c r="J152" s="64">
        <f>Investitie!L101</f>
        <v>0</v>
      </c>
      <c r="K152" s="64">
        <f>Investitie!M101</f>
        <v>0</v>
      </c>
      <c r="L152" s="64">
        <f>Investitie!N101</f>
        <v>0</v>
      </c>
      <c r="M152" s="64">
        <f>Investitie!O101</f>
        <v>0</v>
      </c>
      <c r="N152" s="64">
        <f>Investitie!P101</f>
        <v>0</v>
      </c>
      <c r="O152" s="64">
        <f>Investitie!Q101</f>
        <v>0</v>
      </c>
      <c r="P152" s="64">
        <f>Investitie!R101</f>
        <v>0</v>
      </c>
      <c r="Q152" s="64">
        <f>Investitie!S101</f>
        <v>0</v>
      </c>
    </row>
    <row r="153" spans="1:31" s="1" customFormat="1" ht="25.5" x14ac:dyDescent="0.2">
      <c r="A153" s="183" t="s">
        <v>181</v>
      </c>
      <c r="B153" s="110">
        <f>SUM(D153:Q153)</f>
        <v>0</v>
      </c>
      <c r="C153" s="547"/>
      <c r="D153" s="55">
        <f>D152+D151</f>
        <v>0</v>
      </c>
      <c r="E153" s="55">
        <f t="shared" ref="E153:Q153" si="38">E152+E151</f>
        <v>0</v>
      </c>
      <c r="F153" s="55">
        <f t="shared" si="38"/>
        <v>0</v>
      </c>
      <c r="G153" s="55">
        <f t="shared" si="38"/>
        <v>0</v>
      </c>
      <c r="H153" s="55">
        <f t="shared" si="38"/>
        <v>0</v>
      </c>
      <c r="I153" s="55">
        <f t="shared" si="38"/>
        <v>0</v>
      </c>
      <c r="J153" s="55">
        <f t="shared" si="38"/>
        <v>0</v>
      </c>
      <c r="K153" s="55">
        <f t="shared" si="38"/>
        <v>0</v>
      </c>
      <c r="L153" s="55">
        <f t="shared" si="38"/>
        <v>0</v>
      </c>
      <c r="M153" s="55">
        <f t="shared" si="38"/>
        <v>0</v>
      </c>
      <c r="N153" s="55">
        <f t="shared" si="38"/>
        <v>0</v>
      </c>
      <c r="O153" s="55">
        <f t="shared" si="38"/>
        <v>0</v>
      </c>
      <c r="P153" s="55">
        <f t="shared" si="38"/>
        <v>0</v>
      </c>
      <c r="Q153" s="55">
        <f t="shared" si="38"/>
        <v>0</v>
      </c>
      <c r="R153" s="185"/>
      <c r="S153" s="186"/>
      <c r="T153" s="186"/>
      <c r="U153" s="186"/>
      <c r="V153" s="186"/>
      <c r="W153" s="186"/>
      <c r="X153" s="186"/>
      <c r="Y153" s="186"/>
      <c r="Z153" s="186"/>
      <c r="AA153" s="186"/>
      <c r="AB153" s="186"/>
      <c r="AC153" s="186"/>
      <c r="AD153" s="186"/>
      <c r="AE153" s="186"/>
    </row>
    <row r="154" spans="1:31" x14ac:dyDescent="0.25">
      <c r="C154" s="547"/>
    </row>
    <row r="155" spans="1:31" x14ac:dyDescent="0.25">
      <c r="A155" s="180" t="s">
        <v>182</v>
      </c>
      <c r="C155" s="547"/>
    </row>
    <row r="156" spans="1:31" ht="15.75" x14ac:dyDescent="0.25">
      <c r="A156" s="188" t="s">
        <v>183</v>
      </c>
      <c r="B156" s="55">
        <f>SUM(D156:G156)</f>
        <v>0</v>
      </c>
      <c r="C156" s="547"/>
      <c r="D156" s="288">
        <f>Investitie!F79</f>
        <v>0</v>
      </c>
      <c r="E156" s="288">
        <f>Investitie!G79</f>
        <v>0</v>
      </c>
      <c r="F156" s="288">
        <f>Investitie!H79</f>
        <v>0</v>
      </c>
      <c r="G156" s="288">
        <f>Investitie!I79</f>
        <v>0</v>
      </c>
      <c r="H156" s="136"/>
      <c r="J156" s="136"/>
      <c r="K156" s="136"/>
      <c r="L156" s="136"/>
      <c r="M156" s="136"/>
    </row>
    <row r="157" spans="1:31" ht="25.5" x14ac:dyDescent="0.25">
      <c r="A157" s="183" t="s">
        <v>184</v>
      </c>
      <c r="B157" s="109">
        <f t="shared" ref="B157:G157" si="39">B156</f>
        <v>0</v>
      </c>
      <c r="C157" s="547"/>
      <c r="D157" s="109">
        <f>D156</f>
        <v>0</v>
      </c>
      <c r="E157" s="109">
        <f t="shared" si="39"/>
        <v>0</v>
      </c>
      <c r="F157" s="109">
        <f t="shared" si="39"/>
        <v>0</v>
      </c>
      <c r="G157" s="109">
        <f t="shared" si="39"/>
        <v>0</v>
      </c>
    </row>
    <row r="158" spans="1:31" ht="25.5" x14ac:dyDescent="0.25">
      <c r="A158" s="183" t="s">
        <v>185</v>
      </c>
      <c r="B158" s="98">
        <f t="shared" ref="B158:Q158" si="40">B157+B153</f>
        <v>0</v>
      </c>
      <c r="C158" s="547"/>
      <c r="D158" s="98">
        <f>D157+D153</f>
        <v>0</v>
      </c>
      <c r="E158" s="98">
        <f>E157+E153</f>
        <v>0</v>
      </c>
      <c r="F158" s="98">
        <f t="shared" si="40"/>
        <v>0</v>
      </c>
      <c r="G158" s="98">
        <f t="shared" si="40"/>
        <v>0</v>
      </c>
      <c r="H158" s="98">
        <f t="shared" si="40"/>
        <v>0</v>
      </c>
      <c r="I158" s="98">
        <f t="shared" si="40"/>
        <v>0</v>
      </c>
      <c r="J158" s="98">
        <f t="shared" si="40"/>
        <v>0</v>
      </c>
      <c r="K158" s="98">
        <f t="shared" si="40"/>
        <v>0</v>
      </c>
      <c r="L158" s="98">
        <f t="shared" si="40"/>
        <v>0</v>
      </c>
      <c r="M158" s="98">
        <f t="shared" si="40"/>
        <v>0</v>
      </c>
      <c r="N158" s="98">
        <f t="shared" si="40"/>
        <v>0</v>
      </c>
      <c r="O158" s="98">
        <f t="shared" si="40"/>
        <v>0</v>
      </c>
      <c r="P158" s="98">
        <f t="shared" si="40"/>
        <v>0</v>
      </c>
      <c r="Q158" s="98">
        <f t="shared" si="40"/>
        <v>0</v>
      </c>
    </row>
    <row r="159" spans="1:31" ht="15.75" x14ac:dyDescent="0.25">
      <c r="A159" s="166" t="s">
        <v>186</v>
      </c>
      <c r="B159" s="98" t="e">
        <f>B148-B158</f>
        <v>#DIV/0!</v>
      </c>
      <c r="C159" s="547"/>
      <c r="D159" s="98" t="e">
        <f>D148-D158</f>
        <v>#DIV/0!</v>
      </c>
      <c r="E159" s="98" t="e">
        <f t="shared" ref="E159:Q159" si="41">E148-E158</f>
        <v>#DIV/0!</v>
      </c>
      <c r="F159" s="98" t="e">
        <f t="shared" si="41"/>
        <v>#DIV/0!</v>
      </c>
      <c r="G159" s="98" t="e">
        <f t="shared" si="41"/>
        <v>#DIV/0!</v>
      </c>
      <c r="H159" s="98">
        <f>H148-H158</f>
        <v>0</v>
      </c>
      <c r="I159" s="98">
        <f t="shared" si="41"/>
        <v>0</v>
      </c>
      <c r="J159" s="98">
        <f t="shared" si="41"/>
        <v>0</v>
      </c>
      <c r="K159" s="98">
        <f t="shared" si="41"/>
        <v>0</v>
      </c>
      <c r="L159" s="98">
        <f t="shared" si="41"/>
        <v>0</v>
      </c>
      <c r="M159" s="98">
        <f t="shared" si="41"/>
        <v>0</v>
      </c>
      <c r="N159" s="98">
        <f t="shared" si="41"/>
        <v>0</v>
      </c>
      <c r="O159" s="98">
        <f t="shared" si="41"/>
        <v>0</v>
      </c>
      <c r="P159" s="98">
        <f t="shared" si="41"/>
        <v>0</v>
      </c>
      <c r="Q159" s="98">
        <f t="shared" si="41"/>
        <v>0</v>
      </c>
    </row>
    <row r="160" spans="1:31" x14ac:dyDescent="0.25">
      <c r="C160" s="547"/>
    </row>
    <row r="161" spans="1:17" ht="15.75" x14ac:dyDescent="0.25">
      <c r="A161" s="166" t="s">
        <v>187</v>
      </c>
      <c r="B161" s="98" t="e">
        <f>B137+B159</f>
        <v>#DIV/0!</v>
      </c>
      <c r="C161" s="528"/>
      <c r="D161" s="98" t="e">
        <f>D137+D159</f>
        <v>#DIV/0!</v>
      </c>
      <c r="E161" s="98" t="e">
        <f t="shared" ref="E161:Q161" si="42">E137+E159</f>
        <v>#DIV/0!</v>
      </c>
      <c r="F161" s="98" t="e">
        <f t="shared" si="42"/>
        <v>#DIV/0!</v>
      </c>
      <c r="G161" s="98" t="e">
        <f t="shared" si="42"/>
        <v>#DIV/0!</v>
      </c>
      <c r="H161" s="98">
        <f t="shared" si="42"/>
        <v>0</v>
      </c>
      <c r="I161" s="98">
        <f t="shared" si="42"/>
        <v>0</v>
      </c>
      <c r="J161" s="98">
        <f t="shared" si="42"/>
        <v>0</v>
      </c>
      <c r="K161" s="98">
        <f t="shared" si="42"/>
        <v>0</v>
      </c>
      <c r="L161" s="98">
        <f t="shared" si="42"/>
        <v>0</v>
      </c>
      <c r="M161" s="98">
        <f t="shared" si="42"/>
        <v>0</v>
      </c>
      <c r="N161" s="98">
        <f t="shared" si="42"/>
        <v>0</v>
      </c>
      <c r="O161" s="98">
        <f t="shared" si="42"/>
        <v>0</v>
      </c>
      <c r="P161" s="98">
        <f t="shared" si="42"/>
        <v>0</v>
      </c>
      <c r="Q161" s="98">
        <f t="shared" si="42"/>
        <v>0</v>
      </c>
    </row>
    <row r="162" spans="1:17" x14ac:dyDescent="0.25">
      <c r="A162" s="144" t="s">
        <v>188</v>
      </c>
      <c r="B162" s="98" t="s">
        <v>189</v>
      </c>
      <c r="C162" s="189"/>
      <c r="D162" s="98">
        <f>C163</f>
        <v>0</v>
      </c>
      <c r="E162" s="98" t="e">
        <f t="shared" ref="E162:Q162" si="43">D163</f>
        <v>#DIV/0!</v>
      </c>
      <c r="F162" s="98" t="e">
        <f t="shared" si="43"/>
        <v>#DIV/0!</v>
      </c>
      <c r="G162" s="98" t="e">
        <f t="shared" si="43"/>
        <v>#DIV/0!</v>
      </c>
      <c r="H162" s="98" t="e">
        <f t="shared" si="43"/>
        <v>#DIV/0!</v>
      </c>
      <c r="I162" s="98" t="e">
        <f t="shared" si="43"/>
        <v>#DIV/0!</v>
      </c>
      <c r="J162" s="98" t="e">
        <f t="shared" si="43"/>
        <v>#DIV/0!</v>
      </c>
      <c r="K162" s="98" t="e">
        <f t="shared" si="43"/>
        <v>#DIV/0!</v>
      </c>
      <c r="L162" s="98" t="e">
        <f t="shared" si="43"/>
        <v>#DIV/0!</v>
      </c>
      <c r="M162" s="98" t="e">
        <f t="shared" si="43"/>
        <v>#DIV/0!</v>
      </c>
      <c r="N162" s="98" t="e">
        <f t="shared" si="43"/>
        <v>#DIV/0!</v>
      </c>
      <c r="O162" s="98" t="e">
        <f t="shared" si="43"/>
        <v>#DIV/0!</v>
      </c>
      <c r="P162" s="98" t="e">
        <f t="shared" si="43"/>
        <v>#DIV/0!</v>
      </c>
      <c r="Q162" s="98" t="e">
        <f t="shared" si="43"/>
        <v>#DIV/0!</v>
      </c>
    </row>
    <row r="163" spans="1:17" x14ac:dyDescent="0.25">
      <c r="A163" s="144" t="s">
        <v>190</v>
      </c>
      <c r="B163" s="98" t="s">
        <v>189</v>
      </c>
      <c r="C163" s="98">
        <f>C162+C161</f>
        <v>0</v>
      </c>
      <c r="D163" s="98" t="e">
        <f>D162+D161</f>
        <v>#DIV/0!</v>
      </c>
      <c r="E163" s="98" t="e">
        <f t="shared" ref="E163:Q163" si="44">E162+E161</f>
        <v>#DIV/0!</v>
      </c>
      <c r="F163" s="98" t="e">
        <f t="shared" si="44"/>
        <v>#DIV/0!</v>
      </c>
      <c r="G163" s="98" t="e">
        <f t="shared" si="44"/>
        <v>#DIV/0!</v>
      </c>
      <c r="H163" s="98" t="e">
        <f t="shared" si="44"/>
        <v>#DIV/0!</v>
      </c>
      <c r="I163" s="98" t="e">
        <f t="shared" si="44"/>
        <v>#DIV/0!</v>
      </c>
      <c r="J163" s="98" t="e">
        <f t="shared" si="44"/>
        <v>#DIV/0!</v>
      </c>
      <c r="K163" s="98" t="e">
        <f t="shared" si="44"/>
        <v>#DIV/0!</v>
      </c>
      <c r="L163" s="98" t="e">
        <f t="shared" si="44"/>
        <v>#DIV/0!</v>
      </c>
      <c r="M163" s="98" t="e">
        <f t="shared" si="44"/>
        <v>#DIV/0!</v>
      </c>
      <c r="N163" s="98" t="e">
        <f t="shared" si="44"/>
        <v>#DIV/0!</v>
      </c>
      <c r="O163" s="98" t="e">
        <f t="shared" si="44"/>
        <v>#DIV/0!</v>
      </c>
      <c r="P163" s="98" t="e">
        <f t="shared" si="44"/>
        <v>#DIV/0!</v>
      </c>
      <c r="Q163" s="98" t="e">
        <f t="shared" si="44"/>
        <v>#DIV/0!</v>
      </c>
    </row>
  </sheetData>
  <mergeCells count="12">
    <mergeCell ref="A71:Q71"/>
    <mergeCell ref="A73:H73"/>
    <mergeCell ref="D74:Q74"/>
    <mergeCell ref="C76:C137"/>
    <mergeCell ref="C143:C161"/>
    <mergeCell ref="A72:Q72"/>
    <mergeCell ref="A140:G140"/>
    <mergeCell ref="C7:C68"/>
    <mergeCell ref="A1:Q1"/>
    <mergeCell ref="A3:Q3"/>
    <mergeCell ref="A4:Q4"/>
    <mergeCell ref="A5:L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249977111117893"/>
  </sheetPr>
  <dimension ref="A1:R58"/>
  <sheetViews>
    <sheetView topLeftCell="A67" workbookViewId="0">
      <selection activeCell="H24" sqref="H24"/>
    </sheetView>
  </sheetViews>
  <sheetFormatPr defaultColWidth="8.85546875" defaultRowHeight="15" x14ac:dyDescent="0.25"/>
  <cols>
    <col min="1" max="1" width="45.7109375" style="172" customWidth="1"/>
    <col min="2" max="2" width="15.42578125" style="81" customWidth="1"/>
    <col min="3" max="3" width="15.42578125" style="39" hidden="1" customWidth="1"/>
    <col min="4" max="8" width="15.42578125" style="39" customWidth="1"/>
    <col min="9" max="9" width="15.42578125" style="135" customWidth="1"/>
    <col min="10" max="17" width="15.42578125" style="39" customWidth="1"/>
    <col min="18" max="18" width="9.140625" style="99" customWidth="1"/>
  </cols>
  <sheetData>
    <row r="1" spans="1:18" ht="28.5" customHeight="1" x14ac:dyDescent="0.25">
      <c r="A1" s="551" t="s">
        <v>303</v>
      </c>
      <c r="B1" s="551"/>
      <c r="C1" s="551"/>
      <c r="D1" s="551"/>
      <c r="J1" s="136"/>
      <c r="K1" s="136"/>
      <c r="L1" s="136"/>
      <c r="M1" s="136"/>
    </row>
    <row r="2" spans="1:18" ht="27.75" customHeight="1" x14ac:dyDescent="0.25">
      <c r="A2" s="540" t="s">
        <v>492</v>
      </c>
      <c r="B2" s="540"/>
      <c r="C2" s="540"/>
      <c r="D2" s="540"/>
      <c r="E2" s="540"/>
      <c r="F2" s="540"/>
      <c r="G2" s="540"/>
      <c r="H2" s="540"/>
      <c r="I2" s="39"/>
    </row>
    <row r="3" spans="1:18" s="48" customFormat="1" ht="16.5" customHeight="1" x14ac:dyDescent="0.2">
      <c r="A3" s="190"/>
      <c r="B3" s="191"/>
      <c r="C3" s="191"/>
      <c r="D3" s="192"/>
      <c r="E3" s="192"/>
      <c r="F3" s="193"/>
      <c r="G3" s="192"/>
      <c r="H3" s="192"/>
      <c r="I3" s="192"/>
      <c r="J3" s="191"/>
      <c r="K3" s="191"/>
      <c r="L3" s="191"/>
      <c r="M3" s="191"/>
      <c r="N3" s="88"/>
      <c r="O3" s="88"/>
      <c r="P3" s="88"/>
      <c r="Q3" s="88"/>
      <c r="R3" s="105"/>
    </row>
    <row r="4" spans="1:18" s="48" customFormat="1" ht="16.899999999999999" customHeight="1" x14ac:dyDescent="0.25">
      <c r="A4" s="552"/>
      <c r="B4" s="553"/>
      <c r="C4" s="553"/>
      <c r="D4" s="553"/>
      <c r="E4" s="553"/>
      <c r="F4" s="553"/>
      <c r="G4" s="553"/>
      <c r="H4" s="553"/>
      <c r="I4" s="553"/>
      <c r="J4" s="553"/>
      <c r="K4" s="553"/>
      <c r="L4" s="553"/>
      <c r="M4" s="553"/>
      <c r="N4" s="88"/>
      <c r="O4" s="88"/>
      <c r="P4" s="88"/>
      <c r="Q4" s="88"/>
      <c r="R4" s="105"/>
    </row>
    <row r="5" spans="1:18" s="48" customFormat="1" ht="25.5" customHeight="1" x14ac:dyDescent="0.25">
      <c r="A5" s="194"/>
      <c r="B5" s="195"/>
      <c r="C5" s="196"/>
      <c r="D5" s="554" t="s">
        <v>302</v>
      </c>
      <c r="E5" s="554"/>
      <c r="F5" s="554"/>
      <c r="G5" s="554"/>
      <c r="H5" s="554"/>
      <c r="I5" s="554"/>
      <c r="J5" s="554"/>
      <c r="K5" s="554"/>
      <c r="L5" s="554"/>
      <c r="M5" s="554"/>
      <c r="N5" s="554"/>
      <c r="O5" s="554"/>
      <c r="P5" s="554"/>
      <c r="Q5" s="554"/>
      <c r="R5" s="105"/>
    </row>
    <row r="6" spans="1:18" s="48" customFormat="1" x14ac:dyDescent="0.25">
      <c r="A6" s="142" t="s">
        <v>191</v>
      </c>
      <c r="B6" s="143" t="s">
        <v>94</v>
      </c>
      <c r="C6" s="143">
        <v>0</v>
      </c>
      <c r="D6" s="143">
        <v>1</v>
      </c>
      <c r="E6" s="143">
        <v>2</v>
      </c>
      <c r="F6" s="143">
        <v>3</v>
      </c>
      <c r="G6" s="143">
        <v>4</v>
      </c>
      <c r="H6" s="143">
        <v>5</v>
      </c>
      <c r="I6" s="143">
        <v>6</v>
      </c>
      <c r="J6" s="143">
        <v>7</v>
      </c>
      <c r="K6" s="143">
        <v>8</v>
      </c>
      <c r="L6" s="143">
        <v>9</v>
      </c>
      <c r="M6" s="143">
        <v>10</v>
      </c>
      <c r="N6" s="143">
        <v>11</v>
      </c>
      <c r="O6" s="143">
        <v>12</v>
      </c>
      <c r="P6" s="143">
        <v>13</v>
      </c>
      <c r="Q6" s="143">
        <v>14</v>
      </c>
      <c r="R6" s="105"/>
    </row>
    <row r="7" spans="1:18" s="48" customFormat="1" x14ac:dyDescent="0.25">
      <c r="A7" s="144" t="s">
        <v>124</v>
      </c>
      <c r="B7" s="145"/>
      <c r="C7" s="533"/>
      <c r="D7" s="145"/>
      <c r="E7" s="145"/>
      <c r="F7" s="145"/>
      <c r="G7" s="145"/>
      <c r="H7" s="145"/>
      <c r="I7" s="145"/>
      <c r="J7" s="145"/>
      <c r="K7" s="145"/>
      <c r="L7" s="145"/>
      <c r="M7" s="145"/>
      <c r="N7" s="145"/>
      <c r="O7" s="145"/>
      <c r="P7" s="145"/>
      <c r="Q7" s="145"/>
      <c r="R7" s="105"/>
    </row>
    <row r="8" spans="1:18" s="48" customFormat="1" x14ac:dyDescent="0.2">
      <c r="A8" s="146" t="str">
        <f>'Proiectii financiare_V,Ch act'!A8</f>
        <v>Venituri din activitatea A proiectului</v>
      </c>
      <c r="B8" s="55">
        <f>SUM(D8:Q8)</f>
        <v>0</v>
      </c>
      <c r="C8" s="534"/>
      <c r="D8" s="98">
        <f>'Proiectii financiare_V,Ch act'!D77-'Proiectii financiare_V,Ch act'!D8</f>
        <v>0</v>
      </c>
      <c r="E8" s="98">
        <f>'Proiectii financiare_V,Ch act'!E77-'Proiectii financiare_V,Ch act'!E8</f>
        <v>0</v>
      </c>
      <c r="F8" s="98">
        <f>'Proiectii financiare_V,Ch act'!F77-'Proiectii financiare_V,Ch act'!F8</f>
        <v>0</v>
      </c>
      <c r="G8" s="98">
        <f>'Proiectii financiare_V,Ch act'!G77-'Proiectii financiare_V,Ch act'!G8</f>
        <v>0</v>
      </c>
      <c r="H8" s="98">
        <f>'Proiectii financiare_V,Ch act'!H77-'Proiectii financiare_V,Ch act'!H8</f>
        <v>0</v>
      </c>
      <c r="I8" s="98">
        <f>'Proiectii financiare_V,Ch act'!I77-'Proiectii financiare_V,Ch act'!I8</f>
        <v>0</v>
      </c>
      <c r="J8" s="98">
        <f>'Proiectii financiare_V,Ch act'!J77-'Proiectii financiare_V,Ch act'!J8</f>
        <v>0</v>
      </c>
      <c r="K8" s="98">
        <f>'Proiectii financiare_V,Ch act'!K77-'Proiectii financiare_V,Ch act'!K8</f>
        <v>0</v>
      </c>
      <c r="L8" s="98">
        <f>'Proiectii financiare_V,Ch act'!L77-'Proiectii financiare_V,Ch act'!L8</f>
        <v>0</v>
      </c>
      <c r="M8" s="98">
        <f>'Proiectii financiare_V,Ch act'!M77-'Proiectii financiare_V,Ch act'!M8</f>
        <v>0</v>
      </c>
      <c r="N8" s="98">
        <f>'Proiectii financiare_V,Ch act'!N77-'Proiectii financiare_V,Ch act'!N8</f>
        <v>0</v>
      </c>
      <c r="O8" s="98">
        <f>'Proiectii financiare_V,Ch act'!O77-'Proiectii financiare_V,Ch act'!O8</f>
        <v>0</v>
      </c>
      <c r="P8" s="98">
        <f>'Proiectii financiare_V,Ch act'!P77-'Proiectii financiare_V,Ch act'!P8</f>
        <v>0</v>
      </c>
      <c r="Q8" s="98">
        <f>'Proiectii financiare_V,Ch act'!Q77-'Proiectii financiare_V,Ch act'!Q8</f>
        <v>0</v>
      </c>
      <c r="R8" s="105"/>
    </row>
    <row r="9" spans="1:18" s="48" customFormat="1" x14ac:dyDescent="0.2">
      <c r="A9" s="146" t="str">
        <f>'Proiectii financiare_V,Ch act'!A11</f>
        <v>Venituri din activitatea B proiectului</v>
      </c>
      <c r="B9" s="55">
        <f>SUM(D9:Q9)</f>
        <v>0</v>
      </c>
      <c r="C9" s="534"/>
      <c r="D9" s="98">
        <f>'Proiectii financiare_V,Ch act'!D80-'Proiectii financiare_V,Ch act'!D11</f>
        <v>0</v>
      </c>
      <c r="E9" s="98">
        <f>'Proiectii financiare_V,Ch act'!E80-'Proiectii financiare_V,Ch act'!E11</f>
        <v>0</v>
      </c>
      <c r="F9" s="98">
        <f>'Proiectii financiare_V,Ch act'!F80-'Proiectii financiare_V,Ch act'!F11</f>
        <v>0</v>
      </c>
      <c r="G9" s="98">
        <f>'Proiectii financiare_V,Ch act'!G80-'Proiectii financiare_V,Ch act'!G11</f>
        <v>0</v>
      </c>
      <c r="H9" s="98">
        <f>'Proiectii financiare_V,Ch act'!H80-'Proiectii financiare_V,Ch act'!H11</f>
        <v>0</v>
      </c>
      <c r="I9" s="98">
        <f>'Proiectii financiare_V,Ch act'!I80-'Proiectii financiare_V,Ch act'!I11</f>
        <v>0</v>
      </c>
      <c r="J9" s="98">
        <f>'Proiectii financiare_V,Ch act'!J80-'Proiectii financiare_V,Ch act'!J11</f>
        <v>0</v>
      </c>
      <c r="K9" s="98">
        <f>'Proiectii financiare_V,Ch act'!K80-'Proiectii financiare_V,Ch act'!K11</f>
        <v>0</v>
      </c>
      <c r="L9" s="98">
        <f>'Proiectii financiare_V,Ch act'!L80-'Proiectii financiare_V,Ch act'!L11</f>
        <v>0</v>
      </c>
      <c r="M9" s="98">
        <f>'Proiectii financiare_V,Ch act'!M80-'Proiectii financiare_V,Ch act'!M11</f>
        <v>0</v>
      </c>
      <c r="N9" s="98">
        <f>'Proiectii financiare_V,Ch act'!N80-'Proiectii financiare_V,Ch act'!N11</f>
        <v>0</v>
      </c>
      <c r="O9" s="98">
        <f>'Proiectii financiare_V,Ch act'!O80-'Proiectii financiare_V,Ch act'!O11</f>
        <v>0</v>
      </c>
      <c r="P9" s="98">
        <f>'Proiectii financiare_V,Ch act'!P80-'Proiectii financiare_V,Ch act'!P11</f>
        <v>0</v>
      </c>
      <c r="Q9" s="98">
        <f>'Proiectii financiare_V,Ch act'!Q80-'Proiectii financiare_V,Ch act'!Q11</f>
        <v>0</v>
      </c>
      <c r="R9" s="105"/>
    </row>
    <row r="10" spans="1:18" s="48" customFormat="1" x14ac:dyDescent="0.2">
      <c r="A10" s="146" t="str">
        <f>'Proiectii financiare_V,Ch act'!A14</f>
        <v>Venituri din activitatea C proiectului</v>
      </c>
      <c r="B10" s="55">
        <f>SUM(D10:Q10)</f>
        <v>0</v>
      </c>
      <c r="C10" s="534"/>
      <c r="D10" s="98">
        <f>'Proiectii financiare_V,Ch act'!D83-'Proiectii financiare_V,Ch act'!D14</f>
        <v>0</v>
      </c>
      <c r="E10" s="98">
        <f>'Proiectii financiare_V,Ch act'!E83-'Proiectii financiare_V,Ch act'!E14</f>
        <v>0</v>
      </c>
      <c r="F10" s="98">
        <f>'Proiectii financiare_V,Ch act'!F83-'Proiectii financiare_V,Ch act'!F14</f>
        <v>0</v>
      </c>
      <c r="G10" s="98">
        <f>'Proiectii financiare_V,Ch act'!G83-'Proiectii financiare_V,Ch act'!G14</f>
        <v>0</v>
      </c>
      <c r="H10" s="98">
        <f>'Proiectii financiare_V,Ch act'!H83-'Proiectii financiare_V,Ch act'!H14</f>
        <v>0</v>
      </c>
      <c r="I10" s="98">
        <f>'Proiectii financiare_V,Ch act'!I83-'Proiectii financiare_V,Ch act'!I14</f>
        <v>0</v>
      </c>
      <c r="J10" s="98">
        <f>'Proiectii financiare_V,Ch act'!J83-'Proiectii financiare_V,Ch act'!J14</f>
        <v>0</v>
      </c>
      <c r="K10" s="98">
        <f>'Proiectii financiare_V,Ch act'!K83-'Proiectii financiare_V,Ch act'!K14</f>
        <v>0</v>
      </c>
      <c r="L10" s="98">
        <f>'Proiectii financiare_V,Ch act'!L83-'Proiectii financiare_V,Ch act'!L14</f>
        <v>0</v>
      </c>
      <c r="M10" s="98">
        <f>'Proiectii financiare_V,Ch act'!M83-'Proiectii financiare_V,Ch act'!M14</f>
        <v>0</v>
      </c>
      <c r="N10" s="98">
        <f>'Proiectii financiare_V,Ch act'!N83-'Proiectii financiare_V,Ch act'!N14</f>
        <v>0</v>
      </c>
      <c r="O10" s="98">
        <f>'Proiectii financiare_V,Ch act'!O83-'Proiectii financiare_V,Ch act'!O14</f>
        <v>0</v>
      </c>
      <c r="P10" s="98">
        <f>'Proiectii financiare_V,Ch act'!P83-'Proiectii financiare_V,Ch act'!P14</f>
        <v>0</v>
      </c>
      <c r="Q10" s="98">
        <f>'Proiectii financiare_V,Ch act'!Q83-'Proiectii financiare_V,Ch act'!Q14</f>
        <v>0</v>
      </c>
      <c r="R10" s="105"/>
    </row>
    <row r="11" spans="1:18" s="48" customFormat="1" x14ac:dyDescent="0.2">
      <c r="A11" s="142" t="str">
        <f>'Proiectii financiare_V,Ch act'!A17</f>
        <v>Alte venituri din activitatea de exploatare</v>
      </c>
      <c r="B11" s="55">
        <f>SUM(D11:Q11)</f>
        <v>0</v>
      </c>
      <c r="C11" s="534"/>
      <c r="D11" s="98">
        <f>'Proiectii financiare_V,Ch act'!D86-'Proiectii financiare_V,Ch act'!D17</f>
        <v>0</v>
      </c>
      <c r="E11" s="98">
        <f>'Proiectii financiare_V,Ch act'!E86-'Proiectii financiare_V,Ch act'!E17</f>
        <v>0</v>
      </c>
      <c r="F11" s="98">
        <f>'Proiectii financiare_V,Ch act'!F86-'Proiectii financiare_V,Ch act'!F17</f>
        <v>0</v>
      </c>
      <c r="G11" s="98">
        <f>'Proiectii financiare_V,Ch act'!G86-'Proiectii financiare_V,Ch act'!G17</f>
        <v>0</v>
      </c>
      <c r="H11" s="98">
        <f>'Proiectii financiare_V,Ch act'!H86-'Proiectii financiare_V,Ch act'!H17</f>
        <v>0</v>
      </c>
      <c r="I11" s="98">
        <f>'Proiectii financiare_V,Ch act'!I86-'Proiectii financiare_V,Ch act'!I17</f>
        <v>0</v>
      </c>
      <c r="J11" s="98">
        <f>'Proiectii financiare_V,Ch act'!J86-'Proiectii financiare_V,Ch act'!J17</f>
        <v>0</v>
      </c>
      <c r="K11" s="98">
        <f>'Proiectii financiare_V,Ch act'!K86-'Proiectii financiare_V,Ch act'!K17</f>
        <v>0</v>
      </c>
      <c r="L11" s="98">
        <f>'Proiectii financiare_V,Ch act'!L86-'Proiectii financiare_V,Ch act'!L17</f>
        <v>0</v>
      </c>
      <c r="M11" s="98">
        <f>'Proiectii financiare_V,Ch act'!M86-'Proiectii financiare_V,Ch act'!M17</f>
        <v>0</v>
      </c>
      <c r="N11" s="98">
        <f>'Proiectii financiare_V,Ch act'!N86-'Proiectii financiare_V,Ch act'!N17</f>
        <v>0</v>
      </c>
      <c r="O11" s="98">
        <f>'Proiectii financiare_V,Ch act'!O86-'Proiectii financiare_V,Ch act'!O17</f>
        <v>0</v>
      </c>
      <c r="P11" s="98">
        <f>'Proiectii financiare_V,Ch act'!P86-'Proiectii financiare_V,Ch act'!P17</f>
        <v>0</v>
      </c>
      <c r="Q11" s="98">
        <f>'Proiectii financiare_V,Ch act'!Q86-'Proiectii financiare_V,Ch act'!Q17</f>
        <v>0</v>
      </c>
      <c r="R11" s="105"/>
    </row>
    <row r="12" spans="1:18" s="48" customFormat="1" ht="15" customHeight="1" x14ac:dyDescent="0.2">
      <c r="A12" s="142" t="s">
        <v>192</v>
      </c>
      <c r="B12" s="55">
        <f>SUM(D12:Q12)</f>
        <v>0</v>
      </c>
      <c r="C12" s="534"/>
      <c r="D12" s="98">
        <f>'Proiectii financiare_V,Ch act'!D89-'Proiectii financiare_V,Ch act'!D20</f>
        <v>0</v>
      </c>
      <c r="E12" s="98">
        <f>'Proiectii financiare_V,Ch act'!E89-'Proiectii financiare_V,Ch act'!E20</f>
        <v>0</v>
      </c>
      <c r="F12" s="98">
        <f>'Proiectii financiare_V,Ch act'!F89-'Proiectii financiare_V,Ch act'!F20</f>
        <v>0</v>
      </c>
      <c r="G12" s="98">
        <f>'Proiectii financiare_V,Ch act'!G89-'Proiectii financiare_V,Ch act'!G20</f>
        <v>0</v>
      </c>
      <c r="H12" s="98">
        <f>'Proiectii financiare_V,Ch act'!H89-'Proiectii financiare_V,Ch act'!H20</f>
        <v>0</v>
      </c>
      <c r="I12" s="98">
        <f>'Proiectii financiare_V,Ch act'!I89-'Proiectii financiare_V,Ch act'!I20</f>
        <v>0</v>
      </c>
      <c r="J12" s="98">
        <f>'Proiectii financiare_V,Ch act'!J89-'Proiectii financiare_V,Ch act'!J20</f>
        <v>0</v>
      </c>
      <c r="K12" s="98">
        <f>'Proiectii financiare_V,Ch act'!K89-'Proiectii financiare_V,Ch act'!K20</f>
        <v>0</v>
      </c>
      <c r="L12" s="98">
        <f>'Proiectii financiare_V,Ch act'!L89-'Proiectii financiare_V,Ch act'!L20</f>
        <v>0</v>
      </c>
      <c r="M12" s="98">
        <f>'Proiectii financiare_V,Ch act'!M89-'Proiectii financiare_V,Ch act'!M20</f>
        <v>0</v>
      </c>
      <c r="N12" s="98">
        <f>'Proiectii financiare_V,Ch act'!N89-'Proiectii financiare_V,Ch act'!N20</f>
        <v>0</v>
      </c>
      <c r="O12" s="98">
        <f>'Proiectii financiare_V,Ch act'!O89-'Proiectii financiare_V,Ch act'!O20</f>
        <v>0</v>
      </c>
      <c r="P12" s="98">
        <f>'Proiectii financiare_V,Ch act'!P89-'Proiectii financiare_V,Ch act'!P20</f>
        <v>0</v>
      </c>
      <c r="Q12" s="98">
        <f>'Proiectii financiare_V,Ch act'!Q89-'Proiectii financiare_V,Ch act'!Q20</f>
        <v>0</v>
      </c>
      <c r="R12" s="105"/>
    </row>
    <row r="13" spans="1:18" s="48" customFormat="1" ht="19.5" customHeight="1" x14ac:dyDescent="0.2">
      <c r="A13" s="142" t="s">
        <v>128</v>
      </c>
      <c r="B13" s="55">
        <f>SUM(C13:Q13)</f>
        <v>0</v>
      </c>
      <c r="C13" s="534"/>
      <c r="D13" s="98">
        <f>'Proiectii financiare_V,Ch act'!D90-'Proiectii financiare_V,Ch act'!D21</f>
        <v>0</v>
      </c>
      <c r="E13" s="98">
        <f>'Proiectii financiare_V,Ch act'!E90-'Proiectii financiare_V,Ch act'!E21</f>
        <v>0</v>
      </c>
      <c r="F13" s="98">
        <f>'Proiectii financiare_V,Ch act'!F90-'Proiectii financiare_V,Ch act'!F21</f>
        <v>0</v>
      </c>
      <c r="G13" s="98">
        <f>'Proiectii financiare_V,Ch act'!G90-'Proiectii financiare_V,Ch act'!G21</f>
        <v>0</v>
      </c>
      <c r="H13" s="98">
        <f>'Proiectii financiare_V,Ch act'!H90-'Proiectii financiare_V,Ch act'!H21</f>
        <v>0</v>
      </c>
      <c r="I13" s="98">
        <f>'Proiectii financiare_V,Ch act'!I90-'Proiectii financiare_V,Ch act'!I21</f>
        <v>0</v>
      </c>
      <c r="J13" s="98">
        <f>'Proiectii financiare_V,Ch act'!J90-'Proiectii financiare_V,Ch act'!J21</f>
        <v>0</v>
      </c>
      <c r="K13" s="98">
        <f>'Proiectii financiare_V,Ch act'!K90-'Proiectii financiare_V,Ch act'!K21</f>
        <v>0</v>
      </c>
      <c r="L13" s="98">
        <f>'Proiectii financiare_V,Ch act'!L90-'Proiectii financiare_V,Ch act'!L21</f>
        <v>0</v>
      </c>
      <c r="M13" s="98">
        <f>'Proiectii financiare_V,Ch act'!M90-'Proiectii financiare_V,Ch act'!M21</f>
        <v>0</v>
      </c>
      <c r="N13" s="98">
        <f>'Proiectii financiare_V,Ch act'!N90-'Proiectii financiare_V,Ch act'!N21</f>
        <v>0</v>
      </c>
      <c r="O13" s="98">
        <f>'Proiectii financiare_V,Ch act'!O90-'Proiectii financiare_V,Ch act'!O21</f>
        <v>0</v>
      </c>
      <c r="P13" s="98">
        <f>'Proiectii financiare_V,Ch act'!P90-'Proiectii financiare_V,Ch act'!P21</f>
        <v>0</v>
      </c>
      <c r="Q13" s="98">
        <f>'Proiectii financiare_V,Ch act'!Q90-'Proiectii financiare_V,Ch act'!Q21</f>
        <v>0</v>
      </c>
      <c r="R13" s="105"/>
    </row>
    <row r="14" spans="1:18" s="48" customFormat="1" x14ac:dyDescent="0.2">
      <c r="A14" s="142" t="s">
        <v>170</v>
      </c>
      <c r="B14" s="55">
        <f t="shared" ref="B14:B21" si="0">SUM(D14:Q14)</f>
        <v>0</v>
      </c>
      <c r="C14" s="534"/>
      <c r="D14" s="98">
        <f>'Proiectii financiare_V,Ch act'!D91-'Proiectii financiare_V,Ch act'!D22</f>
        <v>0</v>
      </c>
      <c r="E14" s="98">
        <f>'Proiectii financiare_V,Ch act'!E91-'Proiectii financiare_V,Ch act'!E22</f>
        <v>0</v>
      </c>
      <c r="F14" s="98">
        <f>'Proiectii financiare_V,Ch act'!F91-'Proiectii financiare_V,Ch act'!F22</f>
        <v>0</v>
      </c>
      <c r="G14" s="98">
        <f>'Proiectii financiare_V,Ch act'!G91-'Proiectii financiare_V,Ch act'!G22</f>
        <v>0</v>
      </c>
      <c r="H14" s="98">
        <f>'Proiectii financiare_V,Ch act'!H91-'Proiectii financiare_V,Ch act'!H22</f>
        <v>0</v>
      </c>
      <c r="I14" s="98">
        <f>'Proiectii financiare_V,Ch act'!I91-'Proiectii financiare_V,Ch act'!I22</f>
        <v>0</v>
      </c>
      <c r="J14" s="98">
        <f>'Proiectii financiare_V,Ch act'!J91-'Proiectii financiare_V,Ch act'!J22</f>
        <v>0</v>
      </c>
      <c r="K14" s="98">
        <f>'Proiectii financiare_V,Ch act'!K91-'Proiectii financiare_V,Ch act'!K22</f>
        <v>0</v>
      </c>
      <c r="L14" s="98">
        <f>'Proiectii financiare_V,Ch act'!L91-'Proiectii financiare_V,Ch act'!L22</f>
        <v>0</v>
      </c>
      <c r="M14" s="98">
        <f>'Proiectii financiare_V,Ch act'!M91-'Proiectii financiare_V,Ch act'!M22</f>
        <v>0</v>
      </c>
      <c r="N14" s="98">
        <f>'Proiectii financiare_V,Ch act'!N91-'Proiectii financiare_V,Ch act'!N22</f>
        <v>0</v>
      </c>
      <c r="O14" s="98">
        <f>'Proiectii financiare_V,Ch act'!O91-'Proiectii financiare_V,Ch act'!O22</f>
        <v>0</v>
      </c>
      <c r="P14" s="98">
        <f>'Proiectii financiare_V,Ch act'!P91-'Proiectii financiare_V,Ch act'!P22</f>
        <v>0</v>
      </c>
      <c r="Q14" s="98">
        <f>'Proiectii financiare_V,Ch act'!Q91-'Proiectii financiare_V,Ch act'!Q22</f>
        <v>0</v>
      </c>
      <c r="R14" s="105"/>
    </row>
    <row r="15" spans="1:18" s="48" customFormat="1" x14ac:dyDescent="0.2">
      <c r="A15" s="142" t="s">
        <v>171</v>
      </c>
      <c r="B15" s="55">
        <f t="shared" si="0"/>
        <v>0</v>
      </c>
      <c r="C15" s="534"/>
      <c r="D15" s="98">
        <f>'Proiectii financiare_V,Ch act'!D92-'Proiectii financiare_V,Ch act'!D23</f>
        <v>0</v>
      </c>
      <c r="E15" s="98">
        <f>'Proiectii financiare_V,Ch act'!E92-'Proiectii financiare_V,Ch act'!E23</f>
        <v>0</v>
      </c>
      <c r="F15" s="98">
        <f>'Proiectii financiare_V,Ch act'!F92-'Proiectii financiare_V,Ch act'!F23</f>
        <v>0</v>
      </c>
      <c r="G15" s="98">
        <f>'Proiectii financiare_V,Ch act'!G92-'Proiectii financiare_V,Ch act'!G23</f>
        <v>0</v>
      </c>
      <c r="H15" s="98">
        <f>'Proiectii financiare_V,Ch act'!H92-'Proiectii financiare_V,Ch act'!H23</f>
        <v>0</v>
      </c>
      <c r="I15" s="98">
        <f>'Proiectii financiare_V,Ch act'!I92-'Proiectii financiare_V,Ch act'!I23</f>
        <v>0</v>
      </c>
      <c r="J15" s="98">
        <f>'Proiectii financiare_V,Ch act'!J92-'Proiectii financiare_V,Ch act'!J23</f>
        <v>0</v>
      </c>
      <c r="K15" s="98">
        <f>'Proiectii financiare_V,Ch act'!K92-'Proiectii financiare_V,Ch act'!K23</f>
        <v>0</v>
      </c>
      <c r="L15" s="98">
        <f>'Proiectii financiare_V,Ch act'!L92-'Proiectii financiare_V,Ch act'!L23</f>
        <v>0</v>
      </c>
      <c r="M15" s="98">
        <f>'Proiectii financiare_V,Ch act'!M92-'Proiectii financiare_V,Ch act'!M23</f>
        <v>0</v>
      </c>
      <c r="N15" s="98">
        <f>'Proiectii financiare_V,Ch act'!N92-'Proiectii financiare_V,Ch act'!N23</f>
        <v>0</v>
      </c>
      <c r="O15" s="98">
        <f>'Proiectii financiare_V,Ch act'!O92-'Proiectii financiare_V,Ch act'!O23</f>
        <v>0</v>
      </c>
      <c r="P15" s="98">
        <f>'Proiectii financiare_V,Ch act'!P92-'Proiectii financiare_V,Ch act'!P23</f>
        <v>0</v>
      </c>
      <c r="Q15" s="98">
        <f>'Proiectii financiare_V,Ch act'!Q92-'Proiectii financiare_V,Ch act'!Q23</f>
        <v>0</v>
      </c>
      <c r="R15" s="105"/>
    </row>
    <row r="16" spans="1:18" s="48" customFormat="1" ht="25.5" x14ac:dyDescent="0.2">
      <c r="A16" s="142" t="s">
        <v>131</v>
      </c>
      <c r="B16" s="55">
        <f t="shared" si="0"/>
        <v>0</v>
      </c>
      <c r="C16" s="534"/>
      <c r="D16" s="98">
        <f>'Proiectii financiare_V,Ch act'!D93-'Proiectii financiare_V,Ch act'!D24</f>
        <v>0</v>
      </c>
      <c r="E16" s="98">
        <f>'Proiectii financiare_V,Ch act'!E93-'Proiectii financiare_V,Ch act'!E24</f>
        <v>0</v>
      </c>
      <c r="F16" s="98">
        <f>'Proiectii financiare_V,Ch act'!F93-'Proiectii financiare_V,Ch act'!F24</f>
        <v>0</v>
      </c>
      <c r="G16" s="98">
        <f>'Proiectii financiare_V,Ch act'!G93-'Proiectii financiare_V,Ch act'!G24</f>
        <v>0</v>
      </c>
      <c r="H16" s="98">
        <f>'Proiectii financiare_V,Ch act'!H93-'Proiectii financiare_V,Ch act'!H24</f>
        <v>0</v>
      </c>
      <c r="I16" s="98">
        <f>'Proiectii financiare_V,Ch act'!I93-'Proiectii financiare_V,Ch act'!I24</f>
        <v>0</v>
      </c>
      <c r="J16" s="98">
        <f>'Proiectii financiare_V,Ch act'!J93-'Proiectii financiare_V,Ch act'!J24</f>
        <v>0</v>
      </c>
      <c r="K16" s="98">
        <f>'Proiectii financiare_V,Ch act'!K93-'Proiectii financiare_V,Ch act'!K24</f>
        <v>0</v>
      </c>
      <c r="L16" s="98">
        <f>'Proiectii financiare_V,Ch act'!L93-'Proiectii financiare_V,Ch act'!L24</f>
        <v>0</v>
      </c>
      <c r="M16" s="98">
        <f>'Proiectii financiare_V,Ch act'!M93-'Proiectii financiare_V,Ch act'!M24</f>
        <v>0</v>
      </c>
      <c r="N16" s="98">
        <f>'Proiectii financiare_V,Ch act'!N93-'Proiectii financiare_V,Ch act'!N24</f>
        <v>0</v>
      </c>
      <c r="O16" s="98">
        <f>'Proiectii financiare_V,Ch act'!O93-'Proiectii financiare_V,Ch act'!O24</f>
        <v>0</v>
      </c>
      <c r="P16" s="98">
        <f>'Proiectii financiare_V,Ch act'!P93-'Proiectii financiare_V,Ch act'!P24</f>
        <v>0</v>
      </c>
      <c r="Q16" s="98">
        <f>'Proiectii financiare_V,Ch act'!Q93-'Proiectii financiare_V,Ch act'!Q24</f>
        <v>0</v>
      </c>
      <c r="R16" s="105"/>
    </row>
    <row r="17" spans="1:18" s="48" customFormat="1" x14ac:dyDescent="0.2">
      <c r="A17" s="142" t="s">
        <v>132</v>
      </c>
      <c r="B17" s="55">
        <f t="shared" si="0"/>
        <v>0</v>
      </c>
      <c r="C17" s="534"/>
      <c r="D17" s="98">
        <f>'Proiectii financiare_V,Ch act'!D94-'Proiectii financiare_V,Ch act'!D25</f>
        <v>0</v>
      </c>
      <c r="E17" s="98">
        <f>'Proiectii financiare_V,Ch act'!E94-'Proiectii financiare_V,Ch act'!E25</f>
        <v>0</v>
      </c>
      <c r="F17" s="98">
        <f>'Proiectii financiare_V,Ch act'!F94-'Proiectii financiare_V,Ch act'!F25</f>
        <v>0</v>
      </c>
      <c r="G17" s="98">
        <f>'Proiectii financiare_V,Ch act'!G94-'Proiectii financiare_V,Ch act'!G25</f>
        <v>0</v>
      </c>
      <c r="H17" s="98">
        <f>'Proiectii financiare_V,Ch act'!H94-'Proiectii financiare_V,Ch act'!H25</f>
        <v>0</v>
      </c>
      <c r="I17" s="98">
        <f>'Proiectii financiare_V,Ch act'!I94-'Proiectii financiare_V,Ch act'!I25</f>
        <v>0</v>
      </c>
      <c r="J17" s="98">
        <f>'Proiectii financiare_V,Ch act'!J94-'Proiectii financiare_V,Ch act'!J25</f>
        <v>0</v>
      </c>
      <c r="K17" s="98">
        <f>'Proiectii financiare_V,Ch act'!K94-'Proiectii financiare_V,Ch act'!K25</f>
        <v>0</v>
      </c>
      <c r="L17" s="98">
        <f>'Proiectii financiare_V,Ch act'!L94-'Proiectii financiare_V,Ch act'!L25</f>
        <v>0</v>
      </c>
      <c r="M17" s="98">
        <f>'Proiectii financiare_V,Ch act'!M94-'Proiectii financiare_V,Ch act'!M25</f>
        <v>0</v>
      </c>
      <c r="N17" s="98">
        <f>'Proiectii financiare_V,Ch act'!N94-'Proiectii financiare_V,Ch act'!N25</f>
        <v>0</v>
      </c>
      <c r="O17" s="98">
        <f>'Proiectii financiare_V,Ch act'!O94-'Proiectii financiare_V,Ch act'!O25</f>
        <v>0</v>
      </c>
      <c r="P17" s="98">
        <f>'Proiectii financiare_V,Ch act'!P94-'Proiectii financiare_V,Ch act'!P25</f>
        <v>0</v>
      </c>
      <c r="Q17" s="98">
        <f>'Proiectii financiare_V,Ch act'!Q94-'Proiectii financiare_V,Ch act'!Q25</f>
        <v>0</v>
      </c>
      <c r="R17" s="105"/>
    </row>
    <row r="18" spans="1:18" s="48" customFormat="1" x14ac:dyDescent="0.2">
      <c r="A18" s="146" t="s">
        <v>193</v>
      </c>
      <c r="B18" s="55">
        <f t="shared" si="0"/>
        <v>0</v>
      </c>
      <c r="C18" s="534"/>
      <c r="D18" s="98">
        <f>'Proiectii financiare_V,Ch act'!D95-'Proiectii financiare_V,Ch act'!D26</f>
        <v>0</v>
      </c>
      <c r="E18" s="98">
        <f>'Proiectii financiare_V,Ch act'!E95-'Proiectii financiare_V,Ch act'!E26</f>
        <v>0</v>
      </c>
      <c r="F18" s="98">
        <f>'Proiectii financiare_V,Ch act'!F95-'Proiectii financiare_V,Ch act'!F26</f>
        <v>0</v>
      </c>
      <c r="G18" s="98">
        <f>'Proiectii financiare_V,Ch act'!G95-'Proiectii financiare_V,Ch act'!G26</f>
        <v>0</v>
      </c>
      <c r="H18" s="98">
        <f>'Proiectii financiare_V,Ch act'!H95-'Proiectii financiare_V,Ch act'!H26</f>
        <v>0</v>
      </c>
      <c r="I18" s="98">
        <f>'Proiectii financiare_V,Ch act'!I95-'Proiectii financiare_V,Ch act'!I26</f>
        <v>0</v>
      </c>
      <c r="J18" s="98">
        <f>'Proiectii financiare_V,Ch act'!J95-'Proiectii financiare_V,Ch act'!J26</f>
        <v>0</v>
      </c>
      <c r="K18" s="98">
        <f>'Proiectii financiare_V,Ch act'!K95-'Proiectii financiare_V,Ch act'!K26</f>
        <v>0</v>
      </c>
      <c r="L18" s="98">
        <f>'Proiectii financiare_V,Ch act'!L95-'Proiectii financiare_V,Ch act'!L26</f>
        <v>0</v>
      </c>
      <c r="M18" s="98">
        <f>'Proiectii financiare_V,Ch act'!M95-'Proiectii financiare_V,Ch act'!M26</f>
        <v>0</v>
      </c>
      <c r="N18" s="98">
        <f>'Proiectii financiare_V,Ch act'!N95-'Proiectii financiare_V,Ch act'!N26</f>
        <v>0</v>
      </c>
      <c r="O18" s="98">
        <f>'Proiectii financiare_V,Ch act'!O95-'Proiectii financiare_V,Ch act'!O26</f>
        <v>0</v>
      </c>
      <c r="P18" s="98">
        <f>'Proiectii financiare_V,Ch act'!P95-'Proiectii financiare_V,Ch act'!P26</f>
        <v>0</v>
      </c>
      <c r="Q18" s="98">
        <f>'Proiectii financiare_V,Ch act'!Q95-'Proiectii financiare_V,Ch act'!Q26</f>
        <v>0</v>
      </c>
      <c r="R18" s="105"/>
    </row>
    <row r="19" spans="1:18" s="48" customFormat="1" ht="24" x14ac:dyDescent="0.2">
      <c r="A19" s="156" t="s">
        <v>194</v>
      </c>
      <c r="B19" s="55">
        <f t="shared" si="0"/>
        <v>0</v>
      </c>
      <c r="C19" s="534"/>
      <c r="D19" s="197">
        <f>'Proiectii financiare_V,Ch act'!D96-'Proiectii financiare_V,Ch act'!D27</f>
        <v>0</v>
      </c>
      <c r="E19" s="197">
        <f>'Proiectii financiare_V,Ch act'!E96-'Proiectii financiare_V,Ch act'!E27</f>
        <v>0</v>
      </c>
      <c r="F19" s="197">
        <f>'Proiectii financiare_V,Ch act'!F96-'Proiectii financiare_V,Ch act'!F27</f>
        <v>0</v>
      </c>
      <c r="G19" s="197">
        <f>'Proiectii financiare_V,Ch act'!G96-'Proiectii financiare_V,Ch act'!G27</f>
        <v>0</v>
      </c>
      <c r="H19" s="197">
        <f>'Proiectii financiare_V,Ch act'!H96-'Proiectii financiare_V,Ch act'!H27</f>
        <v>0</v>
      </c>
      <c r="I19" s="197">
        <f>'Proiectii financiare_V,Ch act'!I96-'Proiectii financiare_V,Ch act'!I27</f>
        <v>0</v>
      </c>
      <c r="J19" s="197">
        <f>'Proiectii financiare_V,Ch act'!J96-'Proiectii financiare_V,Ch act'!J27</f>
        <v>0</v>
      </c>
      <c r="K19" s="197">
        <f>'Proiectii financiare_V,Ch act'!K96-'Proiectii financiare_V,Ch act'!K27</f>
        <v>0</v>
      </c>
      <c r="L19" s="197">
        <f>'Proiectii financiare_V,Ch act'!L96-'Proiectii financiare_V,Ch act'!L27</f>
        <v>0</v>
      </c>
      <c r="M19" s="197">
        <f>'Proiectii financiare_V,Ch act'!M96-'Proiectii financiare_V,Ch act'!M27</f>
        <v>0</v>
      </c>
      <c r="N19" s="197">
        <f>'Proiectii financiare_V,Ch act'!N96-'Proiectii financiare_V,Ch act'!N27</f>
        <v>0</v>
      </c>
      <c r="O19" s="197">
        <f>'Proiectii financiare_V,Ch act'!O96-'Proiectii financiare_V,Ch act'!O27</f>
        <v>0</v>
      </c>
      <c r="P19" s="197">
        <f>'Proiectii financiare_V,Ch act'!P96-'Proiectii financiare_V,Ch act'!P27</f>
        <v>0</v>
      </c>
      <c r="Q19" s="197">
        <f>'Proiectii financiare_V,Ch act'!Q96-'Proiectii financiare_V,Ch act'!Q27</f>
        <v>0</v>
      </c>
      <c r="R19" s="105"/>
    </row>
    <row r="20" spans="1:18" s="48" customFormat="1" ht="24" x14ac:dyDescent="0.2">
      <c r="A20" s="156" t="s">
        <v>195</v>
      </c>
      <c r="B20" s="55">
        <f t="shared" si="0"/>
        <v>0</v>
      </c>
      <c r="C20" s="534"/>
      <c r="D20" s="197">
        <f>'Proiectii financiare_V,Ch act'!D97-'Proiectii financiare_V,Ch act'!D28</f>
        <v>0</v>
      </c>
      <c r="E20" s="197">
        <f>'Proiectii financiare_V,Ch act'!E97-'Proiectii financiare_V,Ch act'!E28</f>
        <v>0</v>
      </c>
      <c r="F20" s="197">
        <f>'Proiectii financiare_V,Ch act'!F97-'Proiectii financiare_V,Ch act'!F28</f>
        <v>0</v>
      </c>
      <c r="G20" s="197">
        <f>'Proiectii financiare_V,Ch act'!G97-'Proiectii financiare_V,Ch act'!G28</f>
        <v>0</v>
      </c>
      <c r="H20" s="197">
        <f>'Proiectii financiare_V,Ch act'!H97-'Proiectii financiare_V,Ch act'!H28</f>
        <v>0</v>
      </c>
      <c r="I20" s="197">
        <f>'Proiectii financiare_V,Ch act'!I97-'Proiectii financiare_V,Ch act'!I28</f>
        <v>0</v>
      </c>
      <c r="J20" s="197">
        <f>'Proiectii financiare_V,Ch act'!J97-'Proiectii financiare_V,Ch act'!J28</f>
        <v>0</v>
      </c>
      <c r="K20" s="197">
        <f>'Proiectii financiare_V,Ch act'!K97-'Proiectii financiare_V,Ch act'!K28</f>
        <v>0</v>
      </c>
      <c r="L20" s="197">
        <f>'Proiectii financiare_V,Ch act'!L97-'Proiectii financiare_V,Ch act'!L28</f>
        <v>0</v>
      </c>
      <c r="M20" s="197">
        <f>'Proiectii financiare_V,Ch act'!M97-'Proiectii financiare_V,Ch act'!M28</f>
        <v>0</v>
      </c>
      <c r="N20" s="197">
        <f>'Proiectii financiare_V,Ch act'!N97-'Proiectii financiare_V,Ch act'!N28</f>
        <v>0</v>
      </c>
      <c r="O20" s="197">
        <f>'Proiectii financiare_V,Ch act'!O97-'Proiectii financiare_V,Ch act'!O28</f>
        <v>0</v>
      </c>
      <c r="P20" s="197">
        <f>'Proiectii financiare_V,Ch act'!P97-'Proiectii financiare_V,Ch act'!P28</f>
        <v>0</v>
      </c>
      <c r="Q20" s="197">
        <f>'Proiectii financiare_V,Ch act'!Q97-'Proiectii financiare_V,Ch act'!Q28</f>
        <v>0</v>
      </c>
      <c r="R20" s="105"/>
    </row>
    <row r="21" spans="1:18" s="163" customFormat="1" ht="29.25" customHeight="1" x14ac:dyDescent="0.25">
      <c r="A21" s="166" t="s">
        <v>136</v>
      </c>
      <c r="B21" s="55">
        <f t="shared" si="0"/>
        <v>0</v>
      </c>
      <c r="C21" s="534"/>
      <c r="D21" s="167">
        <f t="shared" ref="D21:Q21" si="1">SUM(D8:D20)</f>
        <v>0</v>
      </c>
      <c r="E21" s="167">
        <f t="shared" si="1"/>
        <v>0</v>
      </c>
      <c r="F21" s="167">
        <f t="shared" si="1"/>
        <v>0</v>
      </c>
      <c r="G21" s="167">
        <f t="shared" si="1"/>
        <v>0</v>
      </c>
      <c r="H21" s="167">
        <f t="shared" si="1"/>
        <v>0</v>
      </c>
      <c r="I21" s="167">
        <f t="shared" si="1"/>
        <v>0</v>
      </c>
      <c r="J21" s="167">
        <f t="shared" si="1"/>
        <v>0</v>
      </c>
      <c r="K21" s="167">
        <f t="shared" si="1"/>
        <v>0</v>
      </c>
      <c r="L21" s="167">
        <f t="shared" si="1"/>
        <v>0</v>
      </c>
      <c r="M21" s="167">
        <f t="shared" si="1"/>
        <v>0</v>
      </c>
      <c r="N21" s="167">
        <f t="shared" si="1"/>
        <v>0</v>
      </c>
      <c r="O21" s="167">
        <f t="shared" si="1"/>
        <v>0</v>
      </c>
      <c r="P21" s="167">
        <f t="shared" si="1"/>
        <v>0</v>
      </c>
      <c r="Q21" s="167">
        <f t="shared" si="1"/>
        <v>0</v>
      </c>
      <c r="R21" s="198"/>
    </row>
    <row r="22" spans="1:18" s="163" customFormat="1" ht="25.5" customHeight="1" x14ac:dyDescent="0.25">
      <c r="A22" s="166" t="s">
        <v>137</v>
      </c>
      <c r="B22" s="167"/>
      <c r="C22" s="534"/>
      <c r="D22" s="167"/>
      <c r="E22" s="167"/>
      <c r="F22" s="167"/>
      <c r="G22" s="167"/>
      <c r="H22" s="167"/>
      <c r="I22" s="167"/>
      <c r="J22" s="167"/>
      <c r="K22" s="167"/>
      <c r="L22" s="167"/>
      <c r="M22" s="167"/>
      <c r="N22" s="167"/>
      <c r="O22" s="167"/>
      <c r="P22" s="167"/>
      <c r="Q22" s="167"/>
      <c r="R22" s="198"/>
    </row>
    <row r="23" spans="1:18" s="57" customFormat="1" ht="14.25" customHeight="1" x14ac:dyDescent="0.2">
      <c r="A23" s="146" t="s">
        <v>138</v>
      </c>
      <c r="B23" s="55">
        <f t="shared" ref="B23:B41" si="2">SUM(D23:Q23)</f>
        <v>0</v>
      </c>
      <c r="C23" s="534"/>
      <c r="D23" s="98">
        <f>'Proiectii financiare_V,Ch act'!D100-'Proiectii financiare_V,Ch act'!D31</f>
        <v>0</v>
      </c>
      <c r="E23" s="98">
        <f>'Proiectii financiare_V,Ch act'!E100-'Proiectii financiare_V,Ch act'!E31</f>
        <v>0</v>
      </c>
      <c r="F23" s="98">
        <f>'Proiectii financiare_V,Ch act'!F100-'Proiectii financiare_V,Ch act'!F31</f>
        <v>0</v>
      </c>
      <c r="G23" s="98">
        <f>'Proiectii financiare_V,Ch act'!G100-'Proiectii financiare_V,Ch act'!G31</f>
        <v>0</v>
      </c>
      <c r="H23" s="98">
        <f>'Proiectii financiare_V,Ch act'!H100-'Proiectii financiare_V,Ch act'!H31</f>
        <v>0</v>
      </c>
      <c r="I23" s="98">
        <f>'Proiectii financiare_V,Ch act'!I100-'Proiectii financiare_V,Ch act'!I31</f>
        <v>0</v>
      </c>
      <c r="J23" s="98">
        <f>'Proiectii financiare_V,Ch act'!J100-'Proiectii financiare_V,Ch act'!J31</f>
        <v>0</v>
      </c>
      <c r="K23" s="98">
        <f>'Proiectii financiare_V,Ch act'!K100-'Proiectii financiare_V,Ch act'!K31</f>
        <v>0</v>
      </c>
      <c r="L23" s="98">
        <f>'Proiectii financiare_V,Ch act'!L100-'Proiectii financiare_V,Ch act'!L31</f>
        <v>0</v>
      </c>
      <c r="M23" s="98">
        <f>'Proiectii financiare_V,Ch act'!M100-'Proiectii financiare_V,Ch act'!M31</f>
        <v>0</v>
      </c>
      <c r="N23" s="98">
        <f>'Proiectii financiare_V,Ch act'!N100-'Proiectii financiare_V,Ch act'!N31</f>
        <v>0</v>
      </c>
      <c r="O23" s="98">
        <f>'Proiectii financiare_V,Ch act'!O100-'Proiectii financiare_V,Ch act'!O31</f>
        <v>0</v>
      </c>
      <c r="P23" s="98">
        <f>'Proiectii financiare_V,Ch act'!P100-'Proiectii financiare_V,Ch act'!P31</f>
        <v>0</v>
      </c>
      <c r="Q23" s="98">
        <f>'Proiectii financiare_V,Ch act'!Q100-'Proiectii financiare_V,Ch act'!Q31</f>
        <v>0</v>
      </c>
      <c r="R23" s="87"/>
    </row>
    <row r="24" spans="1:18" s="200" customFormat="1" ht="14.25" customHeight="1" x14ac:dyDescent="0.2">
      <c r="A24" s="146" t="s">
        <v>327</v>
      </c>
      <c r="B24" s="55">
        <f t="shared" si="2"/>
        <v>0</v>
      </c>
      <c r="C24" s="534"/>
      <c r="D24" s="98">
        <f>'Proiectii financiare_V,Ch act'!D105-'Proiectii financiare_V,Ch act'!D36</f>
        <v>0</v>
      </c>
      <c r="E24" s="98">
        <f>'Proiectii financiare_V,Ch act'!E105-'Proiectii financiare_V,Ch act'!E36</f>
        <v>0</v>
      </c>
      <c r="F24" s="98">
        <f>'Proiectii financiare_V,Ch act'!F105-'Proiectii financiare_V,Ch act'!F36</f>
        <v>0</v>
      </c>
      <c r="G24" s="98">
        <f>'Proiectii financiare_V,Ch act'!G105-'Proiectii financiare_V,Ch act'!G36</f>
        <v>0</v>
      </c>
      <c r="H24" s="98">
        <f>'Proiectii financiare_V,Ch act'!H105-'Proiectii financiare_V,Ch act'!H36</f>
        <v>0</v>
      </c>
      <c r="I24" s="98">
        <f>'Proiectii financiare_V,Ch act'!I105-'Proiectii financiare_V,Ch act'!I36</f>
        <v>0</v>
      </c>
      <c r="J24" s="98">
        <f>'Proiectii financiare_V,Ch act'!J105-'Proiectii financiare_V,Ch act'!J36</f>
        <v>0</v>
      </c>
      <c r="K24" s="98">
        <f>'Proiectii financiare_V,Ch act'!K105-'Proiectii financiare_V,Ch act'!K36</f>
        <v>0</v>
      </c>
      <c r="L24" s="98">
        <f>'Proiectii financiare_V,Ch act'!L105-'Proiectii financiare_V,Ch act'!L36</f>
        <v>0</v>
      </c>
      <c r="M24" s="98">
        <f>'Proiectii financiare_V,Ch act'!M105-'Proiectii financiare_V,Ch act'!M36</f>
        <v>0</v>
      </c>
      <c r="N24" s="98">
        <f>'Proiectii financiare_V,Ch act'!N105-'Proiectii financiare_V,Ch act'!N36</f>
        <v>0</v>
      </c>
      <c r="O24" s="98">
        <f>'Proiectii financiare_V,Ch act'!O105-'Proiectii financiare_V,Ch act'!O36</f>
        <v>0</v>
      </c>
      <c r="P24" s="98">
        <f>'Proiectii financiare_V,Ch act'!P105-'Proiectii financiare_V,Ch act'!P36</f>
        <v>0</v>
      </c>
      <c r="Q24" s="98">
        <f>'Proiectii financiare_V,Ch act'!Q105-'Proiectii financiare_V,Ch act'!Q36</f>
        <v>0</v>
      </c>
      <c r="R24" s="199"/>
    </row>
    <row r="25" spans="1:18" s="200" customFormat="1" ht="29.25" customHeight="1" x14ac:dyDescent="0.2">
      <c r="A25" s="146" t="s">
        <v>144</v>
      </c>
      <c r="B25" s="98">
        <f t="shared" si="2"/>
        <v>0</v>
      </c>
      <c r="C25" s="534"/>
      <c r="D25" s="98">
        <f>'Proiectii financiare_V,Ch act'!D108-'Proiectii financiare_V,Ch act'!D39</f>
        <v>0</v>
      </c>
      <c r="E25" s="98">
        <f>'Proiectii financiare_V,Ch act'!E108-'Proiectii financiare_V,Ch act'!E39</f>
        <v>0</v>
      </c>
      <c r="F25" s="98">
        <f>'Proiectii financiare_V,Ch act'!F108-'Proiectii financiare_V,Ch act'!F39</f>
        <v>0</v>
      </c>
      <c r="G25" s="98">
        <f>'Proiectii financiare_V,Ch act'!G108-'Proiectii financiare_V,Ch act'!G39</f>
        <v>0</v>
      </c>
      <c r="H25" s="98">
        <f>'Proiectii financiare_V,Ch act'!H108-'Proiectii financiare_V,Ch act'!H39</f>
        <v>0</v>
      </c>
      <c r="I25" s="98">
        <f>'Proiectii financiare_V,Ch act'!I108-'Proiectii financiare_V,Ch act'!I39</f>
        <v>0</v>
      </c>
      <c r="J25" s="98">
        <f>'Proiectii financiare_V,Ch act'!J108-'Proiectii financiare_V,Ch act'!J39</f>
        <v>0</v>
      </c>
      <c r="K25" s="98">
        <f>'Proiectii financiare_V,Ch act'!K108-'Proiectii financiare_V,Ch act'!K39</f>
        <v>0</v>
      </c>
      <c r="L25" s="98">
        <f>'Proiectii financiare_V,Ch act'!L108-'Proiectii financiare_V,Ch act'!L39</f>
        <v>0</v>
      </c>
      <c r="M25" s="98">
        <f>'Proiectii financiare_V,Ch act'!M108-'Proiectii financiare_V,Ch act'!M39</f>
        <v>0</v>
      </c>
      <c r="N25" s="98">
        <f>'Proiectii financiare_V,Ch act'!N108-'Proiectii financiare_V,Ch act'!N39</f>
        <v>0</v>
      </c>
      <c r="O25" s="98">
        <f>'Proiectii financiare_V,Ch act'!O108-'Proiectii financiare_V,Ch act'!O39</f>
        <v>0</v>
      </c>
      <c r="P25" s="98">
        <f>'Proiectii financiare_V,Ch act'!P108-'Proiectii financiare_V,Ch act'!P39</f>
        <v>0</v>
      </c>
      <c r="Q25" s="98">
        <f>'Proiectii financiare_V,Ch act'!Q108-'Proiectii financiare_V,Ch act'!Q39</f>
        <v>0</v>
      </c>
      <c r="R25" s="199"/>
    </row>
    <row r="26" spans="1:18" s="200" customFormat="1" ht="17.25" customHeight="1" x14ac:dyDescent="0.2">
      <c r="A26" s="146" t="s">
        <v>145</v>
      </c>
      <c r="B26" s="98">
        <f t="shared" si="2"/>
        <v>0</v>
      </c>
      <c r="C26" s="534"/>
      <c r="D26" s="98">
        <f>'Proiectii financiare_V,Ch act'!D109-'Proiectii financiare_V,Ch act'!D40</f>
        <v>0</v>
      </c>
      <c r="E26" s="98">
        <f>'Proiectii financiare_V,Ch act'!E109-'Proiectii financiare_V,Ch act'!E40</f>
        <v>0</v>
      </c>
      <c r="F26" s="98">
        <f>'Proiectii financiare_V,Ch act'!F109-'Proiectii financiare_V,Ch act'!F40</f>
        <v>0</v>
      </c>
      <c r="G26" s="98">
        <f>'Proiectii financiare_V,Ch act'!G109-'Proiectii financiare_V,Ch act'!G40</f>
        <v>0</v>
      </c>
      <c r="H26" s="98">
        <f>'Proiectii financiare_V,Ch act'!H109-'Proiectii financiare_V,Ch act'!H40</f>
        <v>0</v>
      </c>
      <c r="I26" s="98">
        <f>'Proiectii financiare_V,Ch act'!I109-'Proiectii financiare_V,Ch act'!I40</f>
        <v>0</v>
      </c>
      <c r="J26" s="98">
        <f>'Proiectii financiare_V,Ch act'!J109-'Proiectii financiare_V,Ch act'!J40</f>
        <v>0</v>
      </c>
      <c r="K26" s="98">
        <f>'Proiectii financiare_V,Ch act'!K109-'Proiectii financiare_V,Ch act'!K40</f>
        <v>0</v>
      </c>
      <c r="L26" s="98">
        <f>'Proiectii financiare_V,Ch act'!L109-'Proiectii financiare_V,Ch act'!L40</f>
        <v>0</v>
      </c>
      <c r="M26" s="98">
        <f>'Proiectii financiare_V,Ch act'!M109-'Proiectii financiare_V,Ch act'!M40</f>
        <v>0</v>
      </c>
      <c r="N26" s="98">
        <f>'Proiectii financiare_V,Ch act'!N109-'Proiectii financiare_V,Ch act'!N40</f>
        <v>0</v>
      </c>
      <c r="O26" s="98">
        <f>'Proiectii financiare_V,Ch act'!O109-'Proiectii financiare_V,Ch act'!O40</f>
        <v>0</v>
      </c>
      <c r="P26" s="98">
        <f>'Proiectii financiare_V,Ch act'!P109-'Proiectii financiare_V,Ch act'!P40</f>
        <v>0</v>
      </c>
      <c r="Q26" s="98">
        <f>'Proiectii financiare_V,Ch act'!Q109-'Proiectii financiare_V,Ch act'!Q40</f>
        <v>0</v>
      </c>
      <c r="R26" s="199"/>
    </row>
    <row r="27" spans="1:18" s="200" customFormat="1" ht="17.25" customHeight="1" x14ac:dyDescent="0.2">
      <c r="A27" s="146" t="s">
        <v>148</v>
      </c>
      <c r="B27" s="98">
        <f t="shared" si="2"/>
        <v>0</v>
      </c>
      <c r="C27" s="534"/>
      <c r="D27" s="98">
        <f>'Proiectii financiare_V,Ch act'!D112-'Proiectii financiare_V,Ch act'!D43</f>
        <v>0</v>
      </c>
      <c r="E27" s="98">
        <f>'Proiectii financiare_V,Ch act'!E112-'Proiectii financiare_V,Ch act'!E43</f>
        <v>0</v>
      </c>
      <c r="F27" s="98">
        <f>'Proiectii financiare_V,Ch act'!F112-'Proiectii financiare_V,Ch act'!F43</f>
        <v>0</v>
      </c>
      <c r="G27" s="98">
        <f>'Proiectii financiare_V,Ch act'!G112-'Proiectii financiare_V,Ch act'!G43</f>
        <v>0</v>
      </c>
      <c r="H27" s="98">
        <f>'Proiectii financiare_V,Ch act'!H112-'Proiectii financiare_V,Ch act'!H43</f>
        <v>0</v>
      </c>
      <c r="I27" s="98">
        <f>'Proiectii financiare_V,Ch act'!I112-'Proiectii financiare_V,Ch act'!I43</f>
        <v>0</v>
      </c>
      <c r="J27" s="98">
        <f>'Proiectii financiare_V,Ch act'!J112-'Proiectii financiare_V,Ch act'!J43</f>
        <v>0</v>
      </c>
      <c r="K27" s="98">
        <f>'Proiectii financiare_V,Ch act'!K112-'Proiectii financiare_V,Ch act'!K43</f>
        <v>0</v>
      </c>
      <c r="L27" s="98">
        <f>'Proiectii financiare_V,Ch act'!L112-'Proiectii financiare_V,Ch act'!L43</f>
        <v>0</v>
      </c>
      <c r="M27" s="98">
        <f>'Proiectii financiare_V,Ch act'!M112-'Proiectii financiare_V,Ch act'!M43</f>
        <v>0</v>
      </c>
      <c r="N27" s="98">
        <f>'Proiectii financiare_V,Ch act'!N112-'Proiectii financiare_V,Ch act'!N43</f>
        <v>0</v>
      </c>
      <c r="O27" s="98">
        <f>'Proiectii financiare_V,Ch act'!O112-'Proiectii financiare_V,Ch act'!O43</f>
        <v>0</v>
      </c>
      <c r="P27" s="98">
        <f>'Proiectii financiare_V,Ch act'!P112-'Proiectii financiare_V,Ch act'!P43</f>
        <v>0</v>
      </c>
      <c r="Q27" s="98">
        <f>'Proiectii financiare_V,Ch act'!Q112-'Proiectii financiare_V,Ch act'!Q43</f>
        <v>0</v>
      </c>
      <c r="R27" s="199"/>
    </row>
    <row r="28" spans="1:18" s="200" customFormat="1" ht="17.25" customHeight="1" x14ac:dyDescent="0.2">
      <c r="A28" s="146" t="s">
        <v>149</v>
      </c>
      <c r="B28" s="98">
        <f t="shared" si="2"/>
        <v>0</v>
      </c>
      <c r="C28" s="534"/>
      <c r="D28" s="98">
        <f>'Proiectii financiare_V,Ch act'!D115-'Proiectii financiare_V,Ch act'!D46</f>
        <v>0</v>
      </c>
      <c r="E28" s="98">
        <f>'Proiectii financiare_V,Ch act'!E115-'Proiectii financiare_V,Ch act'!E46</f>
        <v>0</v>
      </c>
      <c r="F28" s="98">
        <f>'Proiectii financiare_V,Ch act'!F115-'Proiectii financiare_V,Ch act'!F46</f>
        <v>0</v>
      </c>
      <c r="G28" s="98">
        <f>'Proiectii financiare_V,Ch act'!G115-'Proiectii financiare_V,Ch act'!G46</f>
        <v>0</v>
      </c>
      <c r="H28" s="98">
        <f>'Proiectii financiare_V,Ch act'!H115-'Proiectii financiare_V,Ch act'!H46</f>
        <v>0</v>
      </c>
      <c r="I28" s="98">
        <f>'Proiectii financiare_V,Ch act'!I115-'Proiectii financiare_V,Ch act'!I46</f>
        <v>0</v>
      </c>
      <c r="J28" s="98">
        <f>'Proiectii financiare_V,Ch act'!J115-'Proiectii financiare_V,Ch act'!J46</f>
        <v>0</v>
      </c>
      <c r="K28" s="98">
        <f>'Proiectii financiare_V,Ch act'!K115-'Proiectii financiare_V,Ch act'!K46</f>
        <v>0</v>
      </c>
      <c r="L28" s="98">
        <f>'Proiectii financiare_V,Ch act'!L115-'Proiectii financiare_V,Ch act'!L46</f>
        <v>0</v>
      </c>
      <c r="M28" s="98">
        <f>'Proiectii financiare_V,Ch act'!M115-'Proiectii financiare_V,Ch act'!M46</f>
        <v>0</v>
      </c>
      <c r="N28" s="98">
        <f>'Proiectii financiare_V,Ch act'!N115-'Proiectii financiare_V,Ch act'!N46</f>
        <v>0</v>
      </c>
      <c r="O28" s="98">
        <f>'Proiectii financiare_V,Ch act'!O115-'Proiectii financiare_V,Ch act'!O46</f>
        <v>0</v>
      </c>
      <c r="P28" s="98">
        <f>'Proiectii financiare_V,Ch act'!P115-'Proiectii financiare_V,Ch act'!P46</f>
        <v>0</v>
      </c>
      <c r="Q28" s="98">
        <f>'Proiectii financiare_V,Ch act'!Q115-'Proiectii financiare_V,Ch act'!Q46</f>
        <v>0</v>
      </c>
      <c r="R28" s="199"/>
    </row>
    <row r="29" spans="1:18" s="200" customFormat="1" ht="17.25" customHeight="1" x14ac:dyDescent="0.2">
      <c r="A29" s="146" t="s">
        <v>150</v>
      </c>
      <c r="B29" s="98">
        <f t="shared" si="2"/>
        <v>0</v>
      </c>
      <c r="C29" s="534"/>
      <c r="D29" s="98">
        <f>'Proiectii financiare_V,Ch act'!D118-'Proiectii financiare_V,Ch act'!D49</f>
        <v>0</v>
      </c>
      <c r="E29" s="98">
        <f>'Proiectii financiare_V,Ch act'!E118-'Proiectii financiare_V,Ch act'!E49</f>
        <v>0</v>
      </c>
      <c r="F29" s="98">
        <f>'Proiectii financiare_V,Ch act'!F118-'Proiectii financiare_V,Ch act'!F49</f>
        <v>0</v>
      </c>
      <c r="G29" s="98">
        <f>'Proiectii financiare_V,Ch act'!G118-'Proiectii financiare_V,Ch act'!G49</f>
        <v>0</v>
      </c>
      <c r="H29" s="98">
        <f>'Proiectii financiare_V,Ch act'!H118-'Proiectii financiare_V,Ch act'!H49</f>
        <v>0</v>
      </c>
      <c r="I29" s="98">
        <f>'Proiectii financiare_V,Ch act'!I118-'Proiectii financiare_V,Ch act'!I49</f>
        <v>0</v>
      </c>
      <c r="J29" s="98">
        <f>'Proiectii financiare_V,Ch act'!J118-'Proiectii financiare_V,Ch act'!J49</f>
        <v>0</v>
      </c>
      <c r="K29" s="98">
        <f>'Proiectii financiare_V,Ch act'!K118-'Proiectii financiare_V,Ch act'!K49</f>
        <v>0</v>
      </c>
      <c r="L29" s="98">
        <f>'Proiectii financiare_V,Ch act'!L118-'Proiectii financiare_V,Ch act'!L49</f>
        <v>0</v>
      </c>
      <c r="M29" s="98">
        <f>'Proiectii financiare_V,Ch act'!M118-'Proiectii financiare_V,Ch act'!M49</f>
        <v>0</v>
      </c>
      <c r="N29" s="98">
        <f>'Proiectii financiare_V,Ch act'!N118-'Proiectii financiare_V,Ch act'!N49</f>
        <v>0</v>
      </c>
      <c r="O29" s="98">
        <f>'Proiectii financiare_V,Ch act'!O118-'Proiectii financiare_V,Ch act'!O49</f>
        <v>0</v>
      </c>
      <c r="P29" s="98">
        <f>'Proiectii financiare_V,Ch act'!P118-'Proiectii financiare_V,Ch act'!P49</f>
        <v>0</v>
      </c>
      <c r="Q29" s="98">
        <f>'Proiectii financiare_V,Ch act'!Q118-'Proiectii financiare_V,Ch act'!Q49</f>
        <v>0</v>
      </c>
      <c r="R29" s="199"/>
    </row>
    <row r="30" spans="1:18" s="163" customFormat="1" ht="17.25" customHeight="1" x14ac:dyDescent="0.2">
      <c r="A30" s="165" t="s">
        <v>151</v>
      </c>
      <c r="B30" s="98">
        <f t="shared" si="2"/>
        <v>0</v>
      </c>
      <c r="C30" s="534"/>
      <c r="D30" s="55">
        <f t="shared" ref="D30:Q30" si="3">SUM(D23:D29)</f>
        <v>0</v>
      </c>
      <c r="E30" s="55">
        <f t="shared" si="3"/>
        <v>0</v>
      </c>
      <c r="F30" s="55">
        <f t="shared" si="3"/>
        <v>0</v>
      </c>
      <c r="G30" s="55">
        <f t="shared" si="3"/>
        <v>0</v>
      </c>
      <c r="H30" s="55">
        <f t="shared" si="3"/>
        <v>0</v>
      </c>
      <c r="I30" s="55">
        <f t="shared" si="3"/>
        <v>0</v>
      </c>
      <c r="J30" s="55">
        <f t="shared" si="3"/>
        <v>0</v>
      </c>
      <c r="K30" s="55">
        <f t="shared" si="3"/>
        <v>0</v>
      </c>
      <c r="L30" s="55">
        <f t="shared" si="3"/>
        <v>0</v>
      </c>
      <c r="M30" s="55">
        <f t="shared" si="3"/>
        <v>0</v>
      </c>
      <c r="N30" s="55">
        <f t="shared" si="3"/>
        <v>0</v>
      </c>
      <c r="O30" s="55">
        <f t="shared" si="3"/>
        <v>0</v>
      </c>
      <c r="P30" s="55">
        <f t="shared" si="3"/>
        <v>0</v>
      </c>
      <c r="Q30" s="55">
        <f t="shared" si="3"/>
        <v>0</v>
      </c>
      <c r="R30" s="198"/>
    </row>
    <row r="31" spans="1:18" s="200" customFormat="1" ht="17.25" customHeight="1" x14ac:dyDescent="0.2">
      <c r="A31" s="146" t="s">
        <v>152</v>
      </c>
      <c r="B31" s="98">
        <f t="shared" si="2"/>
        <v>0</v>
      </c>
      <c r="C31" s="534"/>
      <c r="D31" s="98">
        <f>'Proiectii financiare_V,Ch act'!D122-'Proiectii financiare_V,Ch act'!D53</f>
        <v>0</v>
      </c>
      <c r="E31" s="98">
        <f>'Proiectii financiare_V,Ch act'!E122-'Proiectii financiare_V,Ch act'!E53</f>
        <v>0</v>
      </c>
      <c r="F31" s="98">
        <f>'Proiectii financiare_V,Ch act'!F122-'Proiectii financiare_V,Ch act'!F53</f>
        <v>0</v>
      </c>
      <c r="G31" s="98">
        <f>'Proiectii financiare_V,Ch act'!G122-'Proiectii financiare_V,Ch act'!G53</f>
        <v>0</v>
      </c>
      <c r="H31" s="98">
        <f>'Proiectii financiare_V,Ch act'!H122-'Proiectii financiare_V,Ch act'!H53</f>
        <v>0</v>
      </c>
      <c r="I31" s="98">
        <f>'Proiectii financiare_V,Ch act'!I122-'Proiectii financiare_V,Ch act'!I53</f>
        <v>0</v>
      </c>
      <c r="J31" s="98">
        <f>'Proiectii financiare_V,Ch act'!J122-'Proiectii financiare_V,Ch act'!J53</f>
        <v>0</v>
      </c>
      <c r="K31" s="98">
        <f>'Proiectii financiare_V,Ch act'!K122-'Proiectii financiare_V,Ch act'!K53</f>
        <v>0</v>
      </c>
      <c r="L31" s="98">
        <f>'Proiectii financiare_V,Ch act'!L122-'Proiectii financiare_V,Ch act'!L53</f>
        <v>0</v>
      </c>
      <c r="M31" s="98">
        <f>'Proiectii financiare_V,Ch act'!M122-'Proiectii financiare_V,Ch act'!M53</f>
        <v>0</v>
      </c>
      <c r="N31" s="98">
        <f>'Proiectii financiare_V,Ch act'!N122-'Proiectii financiare_V,Ch act'!N53</f>
        <v>0</v>
      </c>
      <c r="O31" s="98">
        <f>'Proiectii financiare_V,Ch act'!O122-'Proiectii financiare_V,Ch act'!O53</f>
        <v>0</v>
      </c>
      <c r="P31" s="98">
        <f>'Proiectii financiare_V,Ch act'!P122-'Proiectii financiare_V,Ch act'!P53</f>
        <v>0</v>
      </c>
      <c r="Q31" s="98">
        <f>'Proiectii financiare_V,Ch act'!Q122-'Proiectii financiare_V,Ch act'!Q53</f>
        <v>0</v>
      </c>
      <c r="R31" s="199"/>
    </row>
    <row r="32" spans="1:18" s="200" customFormat="1" ht="17.25" customHeight="1" x14ac:dyDescent="0.2">
      <c r="A32" s="146" t="s">
        <v>196</v>
      </c>
      <c r="B32" s="98">
        <f t="shared" si="2"/>
        <v>0</v>
      </c>
      <c r="C32" s="534"/>
      <c r="D32" s="98">
        <f>'Proiectii financiare_V,Ch act'!D126-'Proiectii financiare_V,Ch act'!D57</f>
        <v>0</v>
      </c>
      <c r="E32" s="98">
        <f>'Proiectii financiare_V,Ch act'!E126-'Proiectii financiare_V,Ch act'!E57</f>
        <v>0</v>
      </c>
      <c r="F32" s="98">
        <f>'Proiectii financiare_V,Ch act'!F126-'Proiectii financiare_V,Ch act'!F57</f>
        <v>0</v>
      </c>
      <c r="G32" s="98">
        <f>'Proiectii financiare_V,Ch act'!G126-'Proiectii financiare_V,Ch act'!G57</f>
        <v>0</v>
      </c>
      <c r="H32" s="98">
        <f>'Proiectii financiare_V,Ch act'!H126-'Proiectii financiare_V,Ch act'!H57</f>
        <v>0</v>
      </c>
      <c r="I32" s="98">
        <f>'Proiectii financiare_V,Ch act'!I126-'Proiectii financiare_V,Ch act'!I57</f>
        <v>0</v>
      </c>
      <c r="J32" s="98">
        <f>'Proiectii financiare_V,Ch act'!J126-'Proiectii financiare_V,Ch act'!J57</f>
        <v>0</v>
      </c>
      <c r="K32" s="98">
        <f>'Proiectii financiare_V,Ch act'!K126-'Proiectii financiare_V,Ch act'!K57</f>
        <v>0</v>
      </c>
      <c r="L32" s="98">
        <f>'Proiectii financiare_V,Ch act'!L126-'Proiectii financiare_V,Ch act'!L57</f>
        <v>0</v>
      </c>
      <c r="M32" s="98">
        <f>'Proiectii financiare_V,Ch act'!M126-'Proiectii financiare_V,Ch act'!M57</f>
        <v>0</v>
      </c>
      <c r="N32" s="98">
        <f>'Proiectii financiare_V,Ch act'!N126-'Proiectii financiare_V,Ch act'!N57</f>
        <v>0</v>
      </c>
      <c r="O32" s="98">
        <f>'Proiectii financiare_V,Ch act'!O126-'Proiectii financiare_V,Ch act'!O57</f>
        <v>0</v>
      </c>
      <c r="P32" s="98">
        <f>'Proiectii financiare_V,Ch act'!P126-'Proiectii financiare_V,Ch act'!P57</f>
        <v>0</v>
      </c>
      <c r="Q32" s="98">
        <f>'Proiectii financiare_V,Ch act'!Q126-'Proiectii financiare_V,Ch act'!Q57</f>
        <v>0</v>
      </c>
      <c r="R32" s="199"/>
    </row>
    <row r="33" spans="1:18" s="163" customFormat="1" ht="17.25" customHeight="1" x14ac:dyDescent="0.2">
      <c r="A33" s="165" t="s">
        <v>157</v>
      </c>
      <c r="B33" s="98">
        <f t="shared" si="2"/>
        <v>0</v>
      </c>
      <c r="C33" s="534"/>
      <c r="D33" s="55">
        <f t="shared" ref="D33:Q33" si="4">D31+D32</f>
        <v>0</v>
      </c>
      <c r="E33" s="55">
        <f t="shared" si="4"/>
        <v>0</v>
      </c>
      <c r="F33" s="55">
        <f t="shared" si="4"/>
        <v>0</v>
      </c>
      <c r="G33" s="55">
        <f t="shared" si="4"/>
        <v>0</v>
      </c>
      <c r="H33" s="55">
        <f t="shared" si="4"/>
        <v>0</v>
      </c>
      <c r="I33" s="55">
        <f t="shared" si="4"/>
        <v>0</v>
      </c>
      <c r="J33" s="55">
        <f t="shared" si="4"/>
        <v>0</v>
      </c>
      <c r="K33" s="55">
        <f t="shared" si="4"/>
        <v>0</v>
      </c>
      <c r="L33" s="55">
        <f t="shared" si="4"/>
        <v>0</v>
      </c>
      <c r="M33" s="55">
        <f t="shared" si="4"/>
        <v>0</v>
      </c>
      <c r="N33" s="55">
        <f t="shared" si="4"/>
        <v>0</v>
      </c>
      <c r="O33" s="55">
        <f t="shared" si="4"/>
        <v>0</v>
      </c>
      <c r="P33" s="55">
        <f t="shared" si="4"/>
        <v>0</v>
      </c>
      <c r="Q33" s="55">
        <f t="shared" si="4"/>
        <v>0</v>
      </c>
      <c r="R33" s="198"/>
    </row>
    <row r="34" spans="1:18" s="200" customFormat="1" ht="18" customHeight="1" x14ac:dyDescent="0.2">
      <c r="A34" s="146" t="s">
        <v>158</v>
      </c>
      <c r="B34" s="98">
        <f t="shared" si="2"/>
        <v>0</v>
      </c>
      <c r="C34" s="534"/>
      <c r="D34" s="98">
        <f>'Proiectii financiare_V,Ch act'!D128-'Proiectii financiare_V,Ch act'!D59</f>
        <v>0</v>
      </c>
      <c r="E34" s="98">
        <f>'Proiectii financiare_V,Ch act'!E128-'Proiectii financiare_V,Ch act'!E59</f>
        <v>0</v>
      </c>
      <c r="F34" s="98">
        <f>'Proiectii financiare_V,Ch act'!F128-'Proiectii financiare_V,Ch act'!F59</f>
        <v>0</v>
      </c>
      <c r="G34" s="98">
        <f>'Proiectii financiare_V,Ch act'!G128-'Proiectii financiare_V,Ch act'!G59</f>
        <v>0</v>
      </c>
      <c r="H34" s="98">
        <f>'Proiectii financiare_V,Ch act'!H128-'Proiectii financiare_V,Ch act'!H59</f>
        <v>0</v>
      </c>
      <c r="I34" s="98">
        <f>'Proiectii financiare_V,Ch act'!I128-'Proiectii financiare_V,Ch act'!I59</f>
        <v>0</v>
      </c>
      <c r="J34" s="98">
        <f>'Proiectii financiare_V,Ch act'!J128-'Proiectii financiare_V,Ch act'!J59</f>
        <v>0</v>
      </c>
      <c r="K34" s="98">
        <f>'Proiectii financiare_V,Ch act'!K128-'Proiectii financiare_V,Ch act'!K59</f>
        <v>0</v>
      </c>
      <c r="L34" s="98">
        <f>'Proiectii financiare_V,Ch act'!L128-'Proiectii financiare_V,Ch act'!L59</f>
        <v>0</v>
      </c>
      <c r="M34" s="98">
        <f>'Proiectii financiare_V,Ch act'!M128-'Proiectii financiare_V,Ch act'!M59</f>
        <v>0</v>
      </c>
      <c r="N34" s="98">
        <f>'Proiectii financiare_V,Ch act'!N128-'Proiectii financiare_V,Ch act'!N59</f>
        <v>0</v>
      </c>
      <c r="O34" s="98">
        <f>'Proiectii financiare_V,Ch act'!O128-'Proiectii financiare_V,Ch act'!O59</f>
        <v>0</v>
      </c>
      <c r="P34" s="98">
        <f>'Proiectii financiare_V,Ch act'!P128-'Proiectii financiare_V,Ch act'!P59</f>
        <v>0</v>
      </c>
      <c r="Q34" s="98">
        <f>'Proiectii financiare_V,Ch act'!Q128-'Proiectii financiare_V,Ch act'!Q59</f>
        <v>0</v>
      </c>
      <c r="R34" s="199"/>
    </row>
    <row r="35" spans="1:18" s="200" customFormat="1" ht="18" customHeight="1" x14ac:dyDescent="0.2">
      <c r="A35" s="146" t="s">
        <v>160</v>
      </c>
      <c r="B35" s="98">
        <f t="shared" si="2"/>
        <v>0</v>
      </c>
      <c r="C35" s="534"/>
      <c r="D35" s="98">
        <f>'Proiectii financiare_V,Ch act'!D131-'Proiectii financiare_V,Ch act'!D62</f>
        <v>0</v>
      </c>
      <c r="E35" s="98">
        <f>'Proiectii financiare_V,Ch act'!E131-'Proiectii financiare_V,Ch act'!E62</f>
        <v>0</v>
      </c>
      <c r="F35" s="98">
        <f>'Proiectii financiare_V,Ch act'!F131-'Proiectii financiare_V,Ch act'!F62</f>
        <v>0</v>
      </c>
      <c r="G35" s="98">
        <f>'Proiectii financiare_V,Ch act'!G131-'Proiectii financiare_V,Ch act'!G62</f>
        <v>0</v>
      </c>
      <c r="H35" s="98">
        <f>'Proiectii financiare_V,Ch act'!H131-'Proiectii financiare_V,Ch act'!H62</f>
        <v>0</v>
      </c>
      <c r="I35" s="98">
        <f>'Proiectii financiare_V,Ch act'!I131-'Proiectii financiare_V,Ch act'!I62</f>
        <v>0</v>
      </c>
      <c r="J35" s="98">
        <f>'Proiectii financiare_V,Ch act'!J131-'Proiectii financiare_V,Ch act'!J62</f>
        <v>0</v>
      </c>
      <c r="K35" s="98">
        <f>'Proiectii financiare_V,Ch act'!K131-'Proiectii financiare_V,Ch act'!K62</f>
        <v>0</v>
      </c>
      <c r="L35" s="98">
        <f>'Proiectii financiare_V,Ch act'!L131-'Proiectii financiare_V,Ch act'!L62</f>
        <v>0</v>
      </c>
      <c r="M35" s="98">
        <f>'Proiectii financiare_V,Ch act'!M131-'Proiectii financiare_V,Ch act'!M62</f>
        <v>0</v>
      </c>
      <c r="N35" s="98">
        <f>'Proiectii financiare_V,Ch act'!N131-'Proiectii financiare_V,Ch act'!N62</f>
        <v>0</v>
      </c>
      <c r="O35" s="98">
        <f>'Proiectii financiare_V,Ch act'!O131-'Proiectii financiare_V,Ch act'!O62</f>
        <v>0</v>
      </c>
      <c r="P35" s="98">
        <f>'Proiectii financiare_V,Ch act'!P131-'Proiectii financiare_V,Ch act'!P62</f>
        <v>0</v>
      </c>
      <c r="Q35" s="98">
        <f>'Proiectii financiare_V,Ch act'!Q131-'Proiectii financiare_V,Ch act'!Q62</f>
        <v>0</v>
      </c>
      <c r="R35" s="199"/>
    </row>
    <row r="36" spans="1:18" s="200" customFormat="1" ht="18" customHeight="1" x14ac:dyDescent="0.2">
      <c r="A36" s="146" t="s">
        <v>161</v>
      </c>
      <c r="B36" s="98">
        <f t="shared" si="2"/>
        <v>0</v>
      </c>
      <c r="C36" s="534"/>
      <c r="D36" s="98">
        <f>'Proiectii financiare_V,Ch act'!D132-'Proiectii financiare_V,Ch act'!D63</f>
        <v>0</v>
      </c>
      <c r="E36" s="98">
        <f>'Proiectii financiare_V,Ch act'!E132-'Proiectii financiare_V,Ch act'!E63</f>
        <v>0</v>
      </c>
      <c r="F36" s="98">
        <f>'Proiectii financiare_V,Ch act'!F132-'Proiectii financiare_V,Ch act'!F63</f>
        <v>0</v>
      </c>
      <c r="G36" s="98">
        <f>'Proiectii financiare_V,Ch act'!G132-'Proiectii financiare_V,Ch act'!G63</f>
        <v>0</v>
      </c>
      <c r="H36" s="98">
        <f>'Proiectii financiare_V,Ch act'!H132-'Proiectii financiare_V,Ch act'!H63</f>
        <v>0</v>
      </c>
      <c r="I36" s="98">
        <f>'Proiectii financiare_V,Ch act'!I132-'Proiectii financiare_V,Ch act'!I63</f>
        <v>0</v>
      </c>
      <c r="J36" s="98">
        <f>'Proiectii financiare_V,Ch act'!J132-'Proiectii financiare_V,Ch act'!J63</f>
        <v>0</v>
      </c>
      <c r="K36" s="98">
        <f>'Proiectii financiare_V,Ch act'!K132-'Proiectii financiare_V,Ch act'!K63</f>
        <v>0</v>
      </c>
      <c r="L36" s="98">
        <f>'Proiectii financiare_V,Ch act'!L132-'Proiectii financiare_V,Ch act'!L63</f>
        <v>0</v>
      </c>
      <c r="M36" s="98">
        <f>'Proiectii financiare_V,Ch act'!M132-'Proiectii financiare_V,Ch act'!M63</f>
        <v>0</v>
      </c>
      <c r="N36" s="98">
        <f>'Proiectii financiare_V,Ch act'!N132-'Proiectii financiare_V,Ch act'!N63</f>
        <v>0</v>
      </c>
      <c r="O36" s="98">
        <f>'Proiectii financiare_V,Ch act'!O132-'Proiectii financiare_V,Ch act'!O63</f>
        <v>0</v>
      </c>
      <c r="P36" s="98">
        <f>'Proiectii financiare_V,Ch act'!P132-'Proiectii financiare_V,Ch act'!P63</f>
        <v>0</v>
      </c>
      <c r="Q36" s="98">
        <f>'Proiectii financiare_V,Ch act'!Q132-'Proiectii financiare_V,Ch act'!Q63</f>
        <v>0</v>
      </c>
      <c r="R36" s="199"/>
    </row>
    <row r="37" spans="1:18" s="200" customFormat="1" ht="29.25" customHeight="1" x14ac:dyDescent="0.2">
      <c r="A37" s="294" t="s">
        <v>197</v>
      </c>
      <c r="B37" s="98">
        <f t="shared" si="2"/>
        <v>0</v>
      </c>
      <c r="C37" s="534"/>
      <c r="D37" s="197">
        <f>'Proiectii financiare_V,Ch act'!D133-'Proiectii financiare_V,Ch act'!D64</f>
        <v>0</v>
      </c>
      <c r="E37" s="197">
        <f>'Proiectii financiare_V,Ch act'!E133-'Proiectii financiare_V,Ch act'!E64</f>
        <v>0</v>
      </c>
      <c r="F37" s="197">
        <f>'Proiectii financiare_V,Ch act'!F133-'Proiectii financiare_V,Ch act'!F64</f>
        <v>0</v>
      </c>
      <c r="G37" s="197">
        <f>'Proiectii financiare_V,Ch act'!G133-'Proiectii financiare_V,Ch act'!G64</f>
        <v>0</v>
      </c>
      <c r="H37" s="197">
        <f>'Proiectii financiare_V,Ch act'!H133-'Proiectii financiare_V,Ch act'!H64</f>
        <v>0</v>
      </c>
      <c r="I37" s="197">
        <f>'Proiectii financiare_V,Ch act'!I133-'Proiectii financiare_V,Ch act'!I64</f>
        <v>0</v>
      </c>
      <c r="J37" s="197">
        <f>'Proiectii financiare_V,Ch act'!J133-'Proiectii financiare_V,Ch act'!J64</f>
        <v>0</v>
      </c>
      <c r="K37" s="197">
        <f>'Proiectii financiare_V,Ch act'!K133-'Proiectii financiare_V,Ch act'!K64</f>
        <v>0</v>
      </c>
      <c r="L37" s="197">
        <f>'Proiectii financiare_V,Ch act'!L133-'Proiectii financiare_V,Ch act'!L64</f>
        <v>0</v>
      </c>
      <c r="M37" s="197">
        <f>'Proiectii financiare_V,Ch act'!M133-'Proiectii financiare_V,Ch act'!M64</f>
        <v>0</v>
      </c>
      <c r="N37" s="197">
        <f>'Proiectii financiare_V,Ch act'!N133-'Proiectii financiare_V,Ch act'!N64</f>
        <v>0</v>
      </c>
      <c r="O37" s="197">
        <f>'Proiectii financiare_V,Ch act'!O133-'Proiectii financiare_V,Ch act'!O64</f>
        <v>0</v>
      </c>
      <c r="P37" s="197">
        <f>'Proiectii financiare_V,Ch act'!P133-'Proiectii financiare_V,Ch act'!P64</f>
        <v>0</v>
      </c>
      <c r="Q37" s="197">
        <f>'Proiectii financiare_V,Ch act'!Q133-'Proiectii financiare_V,Ch act'!Q64</f>
        <v>0</v>
      </c>
      <c r="R37" s="199"/>
    </row>
    <row r="38" spans="1:18" s="200" customFormat="1" ht="29.25" customHeight="1" x14ac:dyDescent="0.2">
      <c r="A38" s="294" t="s">
        <v>198</v>
      </c>
      <c r="B38" s="98">
        <f t="shared" si="2"/>
        <v>0</v>
      </c>
      <c r="C38" s="534"/>
      <c r="D38" s="197">
        <f>'Proiectii financiare_V,Ch act'!D134-'Proiectii financiare_V,Ch act'!D65</f>
        <v>0</v>
      </c>
      <c r="E38" s="197">
        <f>'Proiectii financiare_V,Ch act'!E134-'Proiectii financiare_V,Ch act'!E65</f>
        <v>0</v>
      </c>
      <c r="F38" s="197">
        <f>'Proiectii financiare_V,Ch act'!F134-'Proiectii financiare_V,Ch act'!F65</f>
        <v>0</v>
      </c>
      <c r="G38" s="197">
        <f>'Proiectii financiare_V,Ch act'!G134-'Proiectii financiare_V,Ch act'!G65</f>
        <v>0</v>
      </c>
      <c r="H38" s="197">
        <f>'Proiectii financiare_V,Ch act'!H134-'Proiectii financiare_V,Ch act'!H65</f>
        <v>0</v>
      </c>
      <c r="I38" s="197">
        <f>'Proiectii financiare_V,Ch act'!I134-'Proiectii financiare_V,Ch act'!I65</f>
        <v>0</v>
      </c>
      <c r="J38" s="197">
        <f>'Proiectii financiare_V,Ch act'!J134-'Proiectii financiare_V,Ch act'!J65</f>
        <v>0</v>
      </c>
      <c r="K38" s="197">
        <f>'Proiectii financiare_V,Ch act'!K134-'Proiectii financiare_V,Ch act'!K65</f>
        <v>0</v>
      </c>
      <c r="L38" s="197">
        <f>'Proiectii financiare_V,Ch act'!L134-'Proiectii financiare_V,Ch act'!L65</f>
        <v>0</v>
      </c>
      <c r="M38" s="197">
        <f>'Proiectii financiare_V,Ch act'!M134-'Proiectii financiare_V,Ch act'!M65</f>
        <v>0</v>
      </c>
      <c r="N38" s="197">
        <f>'Proiectii financiare_V,Ch act'!N134-'Proiectii financiare_V,Ch act'!N65</f>
        <v>0</v>
      </c>
      <c r="O38" s="197">
        <f>'Proiectii financiare_V,Ch act'!O134-'Proiectii financiare_V,Ch act'!O65</f>
        <v>0</v>
      </c>
      <c r="P38" s="197">
        <f>'Proiectii financiare_V,Ch act'!P134-'Proiectii financiare_V,Ch act'!P65</f>
        <v>0</v>
      </c>
      <c r="Q38" s="197">
        <f>'Proiectii financiare_V,Ch act'!Q134-'Proiectii financiare_V,Ch act'!Q65</f>
        <v>0</v>
      </c>
      <c r="R38" s="199"/>
    </row>
    <row r="39" spans="1:18" s="163" customFormat="1" ht="25.5" customHeight="1" x14ac:dyDescent="0.25">
      <c r="A39" s="166" t="s">
        <v>163</v>
      </c>
      <c r="B39" s="167">
        <f t="shared" si="2"/>
        <v>0</v>
      </c>
      <c r="C39" s="534"/>
      <c r="D39" s="167">
        <f t="shared" ref="D39:Q39" si="5">D30+D33+SUM(D34:D38)</f>
        <v>0</v>
      </c>
      <c r="E39" s="167">
        <f t="shared" si="5"/>
        <v>0</v>
      </c>
      <c r="F39" s="167">
        <f t="shared" si="5"/>
        <v>0</v>
      </c>
      <c r="G39" s="167">
        <f t="shared" si="5"/>
        <v>0</v>
      </c>
      <c r="H39" s="167">
        <f t="shared" si="5"/>
        <v>0</v>
      </c>
      <c r="I39" s="167">
        <f t="shared" si="5"/>
        <v>0</v>
      </c>
      <c r="J39" s="167">
        <f t="shared" si="5"/>
        <v>0</v>
      </c>
      <c r="K39" s="167">
        <f t="shared" si="5"/>
        <v>0</v>
      </c>
      <c r="L39" s="167">
        <f t="shared" si="5"/>
        <v>0</v>
      </c>
      <c r="M39" s="167">
        <f t="shared" si="5"/>
        <v>0</v>
      </c>
      <c r="N39" s="167">
        <f t="shared" si="5"/>
        <v>0</v>
      </c>
      <c r="O39" s="167">
        <f t="shared" si="5"/>
        <v>0</v>
      </c>
      <c r="P39" s="167">
        <f t="shared" si="5"/>
        <v>0</v>
      </c>
      <c r="Q39" s="167">
        <f t="shared" si="5"/>
        <v>0</v>
      </c>
      <c r="R39" s="198"/>
    </row>
    <row r="40" spans="1:18" s="293" customFormat="1" ht="25.5" x14ac:dyDescent="0.2">
      <c r="A40" s="290" t="s">
        <v>199</v>
      </c>
      <c r="B40" s="291">
        <f t="shared" si="2"/>
        <v>0</v>
      </c>
      <c r="C40" s="534"/>
      <c r="D40" s="197">
        <f>'Proiectii financiare_V,Ch act'!D136-'Proiectii financiare_V,Ch act'!D67</f>
        <v>0</v>
      </c>
      <c r="E40" s="197">
        <f>'Proiectii financiare_V,Ch act'!E136-'Proiectii financiare_V,Ch act'!E67</f>
        <v>0</v>
      </c>
      <c r="F40" s="197">
        <f>'Proiectii financiare_V,Ch act'!F136-'Proiectii financiare_V,Ch act'!F67</f>
        <v>0</v>
      </c>
      <c r="G40" s="197">
        <f>'Proiectii financiare_V,Ch act'!G136-'Proiectii financiare_V,Ch act'!G67</f>
        <v>0</v>
      </c>
      <c r="H40" s="197">
        <f>'Proiectii financiare_V,Ch act'!H136-'Proiectii financiare_V,Ch act'!H67</f>
        <v>0</v>
      </c>
      <c r="I40" s="197">
        <f>'Proiectii financiare_V,Ch act'!I136-'Proiectii financiare_V,Ch act'!I67</f>
        <v>0</v>
      </c>
      <c r="J40" s="197">
        <f>'Proiectii financiare_V,Ch act'!J136-'Proiectii financiare_V,Ch act'!J67</f>
        <v>0</v>
      </c>
      <c r="K40" s="197">
        <f>'Proiectii financiare_V,Ch act'!K136-'Proiectii financiare_V,Ch act'!K67</f>
        <v>0</v>
      </c>
      <c r="L40" s="197">
        <f>'Proiectii financiare_V,Ch act'!L136-'Proiectii financiare_V,Ch act'!L67</f>
        <v>0</v>
      </c>
      <c r="M40" s="197">
        <f>'Proiectii financiare_V,Ch act'!M136-'Proiectii financiare_V,Ch act'!M67</f>
        <v>0</v>
      </c>
      <c r="N40" s="197">
        <f>'Proiectii financiare_V,Ch act'!N136-'Proiectii financiare_V,Ch act'!N67</f>
        <v>0</v>
      </c>
      <c r="O40" s="197">
        <f>'Proiectii financiare_V,Ch act'!O136-'Proiectii financiare_V,Ch act'!O67</f>
        <v>0</v>
      </c>
      <c r="P40" s="197">
        <f>'Proiectii financiare_V,Ch act'!P136-'Proiectii financiare_V,Ch act'!P67</f>
        <v>0</v>
      </c>
      <c r="Q40" s="197">
        <f>'Proiectii financiare_V,Ch act'!Q136-'Proiectii financiare_V,Ch act'!Q67</f>
        <v>0</v>
      </c>
      <c r="R40" s="292"/>
    </row>
    <row r="41" spans="1:18" s="163" customFormat="1" ht="24" customHeight="1" x14ac:dyDescent="0.25">
      <c r="A41" s="166" t="s">
        <v>165</v>
      </c>
      <c r="B41" s="167">
        <f t="shared" si="2"/>
        <v>0</v>
      </c>
      <c r="C41" s="535"/>
      <c r="D41" s="167">
        <f t="shared" ref="D41:Q41" si="6">D21-D39</f>
        <v>0</v>
      </c>
      <c r="E41" s="167">
        <f t="shared" si="6"/>
        <v>0</v>
      </c>
      <c r="F41" s="167">
        <f t="shared" si="6"/>
        <v>0</v>
      </c>
      <c r="G41" s="167">
        <f t="shared" si="6"/>
        <v>0</v>
      </c>
      <c r="H41" s="167">
        <f t="shared" si="6"/>
        <v>0</v>
      </c>
      <c r="I41" s="167">
        <f t="shared" si="6"/>
        <v>0</v>
      </c>
      <c r="J41" s="167">
        <f t="shared" si="6"/>
        <v>0</v>
      </c>
      <c r="K41" s="167">
        <f t="shared" si="6"/>
        <v>0</v>
      </c>
      <c r="L41" s="167">
        <f t="shared" si="6"/>
        <v>0</v>
      </c>
      <c r="M41" s="167">
        <f t="shared" si="6"/>
        <v>0</v>
      </c>
      <c r="N41" s="167">
        <f t="shared" si="6"/>
        <v>0</v>
      </c>
      <c r="O41" s="167">
        <f t="shared" si="6"/>
        <v>0</v>
      </c>
      <c r="P41" s="167">
        <f t="shared" si="6"/>
        <v>0</v>
      </c>
      <c r="Q41" s="167">
        <f t="shared" si="6"/>
        <v>0</v>
      </c>
      <c r="R41" s="198"/>
    </row>
    <row r="42" spans="1:18" ht="15.75" x14ac:dyDescent="0.25">
      <c r="A42" s="201"/>
      <c r="H42" s="136"/>
      <c r="J42" s="136"/>
      <c r="K42" s="136"/>
      <c r="L42" s="136"/>
      <c r="M42" s="136"/>
    </row>
    <row r="43" spans="1:18" ht="15.75" x14ac:dyDescent="0.25">
      <c r="A43" s="201"/>
      <c r="H43" s="136"/>
      <c r="J43" s="136"/>
      <c r="K43" s="136"/>
      <c r="L43" s="136"/>
      <c r="M43" s="136"/>
    </row>
    <row r="44" spans="1:18" ht="15.75" x14ac:dyDescent="0.25">
      <c r="A44" s="179" t="s">
        <v>115</v>
      </c>
      <c r="B44" s="143" t="s">
        <v>94</v>
      </c>
      <c r="C44" s="143">
        <v>0</v>
      </c>
      <c r="D44" s="143">
        <v>1</v>
      </c>
      <c r="E44" s="143">
        <v>2</v>
      </c>
      <c r="F44" s="143">
        <v>3</v>
      </c>
      <c r="G44" s="143">
        <v>4</v>
      </c>
      <c r="H44" s="143">
        <v>5</v>
      </c>
      <c r="I44" s="143">
        <v>6</v>
      </c>
      <c r="J44" s="143">
        <v>7</v>
      </c>
      <c r="K44" s="143">
        <v>8</v>
      </c>
      <c r="L44" s="143">
        <v>9</v>
      </c>
      <c r="M44" s="143">
        <v>10</v>
      </c>
      <c r="N44" s="143">
        <v>11</v>
      </c>
      <c r="O44" s="143">
        <v>12</v>
      </c>
      <c r="P44" s="143">
        <v>13</v>
      </c>
      <c r="Q44" s="143">
        <v>14</v>
      </c>
    </row>
    <row r="45" spans="1:18" ht="15.75" x14ac:dyDescent="0.25">
      <c r="A45" s="188" t="s">
        <v>183</v>
      </c>
      <c r="B45" s="55">
        <f>SUM(D45:G45)</f>
        <v>0</v>
      </c>
      <c r="C45" s="546"/>
      <c r="D45" s="64">
        <f>Investitie!F79</f>
        <v>0</v>
      </c>
      <c r="E45" s="64">
        <f>Investitie!G79</f>
        <v>0</v>
      </c>
      <c r="F45" s="64">
        <f>Investitie!H79</f>
        <v>0</v>
      </c>
      <c r="G45" s="64">
        <f>Investitie!I79</f>
        <v>0</v>
      </c>
      <c r="H45" s="136"/>
      <c r="J45" s="136"/>
      <c r="K45" s="136"/>
      <c r="L45" s="136"/>
      <c r="M45" s="136"/>
    </row>
    <row r="46" spans="1:18" ht="25.5" x14ac:dyDescent="0.25">
      <c r="A46" s="181" t="str">
        <f>Investitie!B90</f>
        <v>ASISTENŢĂ FINANCIARĂ NERAMBURSABILĂ SOLICITATĂ</v>
      </c>
      <c r="B46" s="55" t="e">
        <f>SUM(D46:G46)</f>
        <v>#DIV/0!</v>
      </c>
      <c r="C46" s="547"/>
      <c r="D46" s="64" t="e">
        <f>Investitie!F90</f>
        <v>#DIV/0!</v>
      </c>
      <c r="E46" s="64" t="e">
        <f>Investitie!G90</f>
        <v>#DIV/0!</v>
      </c>
      <c r="F46" s="64" t="e">
        <f>Investitie!H90</f>
        <v>#DIV/0!</v>
      </c>
      <c r="G46" s="64" t="e">
        <f>Investitie!I90</f>
        <v>#DIV/0!</v>
      </c>
      <c r="H46" s="136"/>
      <c r="J46" s="136"/>
      <c r="K46" s="136"/>
      <c r="L46" s="136"/>
      <c r="M46" s="136"/>
    </row>
    <row r="47" spans="1:18" ht="15.75" x14ac:dyDescent="0.25">
      <c r="A47" s="181" t="str">
        <f>Investitie!B91</f>
        <v>CONTRIBUTIE PROPRIE, din care:</v>
      </c>
      <c r="B47" s="55" t="e">
        <f>SUM(D47:G47)</f>
        <v>#DIV/0!</v>
      </c>
      <c r="C47" s="547"/>
      <c r="D47" s="64" t="e">
        <f>Investitie!F91</f>
        <v>#DIV/0!</v>
      </c>
      <c r="E47" s="64" t="e">
        <f>Investitie!G91</f>
        <v>#DIV/0!</v>
      </c>
      <c r="F47" s="64" t="e">
        <f>Investitie!H91</f>
        <v>#DIV/0!</v>
      </c>
      <c r="G47" s="64" t="e">
        <f>Investitie!I91</f>
        <v>#DIV/0!</v>
      </c>
      <c r="H47" s="136"/>
      <c r="J47" s="136"/>
      <c r="K47" s="136"/>
      <c r="L47" s="136"/>
      <c r="M47" s="136"/>
    </row>
    <row r="48" spans="1:18" x14ac:dyDescent="0.25">
      <c r="A48" s="181" t="str">
        <f>Investitie!B92</f>
        <v>Surse proprii</v>
      </c>
      <c r="B48" s="55" t="e">
        <f>SUM(D48:G48)</f>
        <v>#DIV/0!</v>
      </c>
      <c r="C48" s="547"/>
      <c r="D48" s="64" t="e">
        <f>Investitie!F92</f>
        <v>#DIV/0!</v>
      </c>
      <c r="E48" s="64" t="e">
        <f>Investitie!G92</f>
        <v>#DIV/0!</v>
      </c>
      <c r="F48" s="64" t="e">
        <f>Investitie!H92</f>
        <v>#DIV/0!</v>
      </c>
      <c r="G48" s="64" t="e">
        <f>Investitie!I92</f>
        <v>#DIV/0!</v>
      </c>
    </row>
    <row r="49" spans="1:17" ht="25.5" x14ac:dyDescent="0.25">
      <c r="A49" s="181" t="str">
        <f>Investitie!B93</f>
        <v>Contributie publica (veniturile nete actualizate, pentru proiecte generatoare de venit)</v>
      </c>
      <c r="B49" s="55">
        <f>SUM(D49:G49)</f>
        <v>0</v>
      </c>
      <c r="C49" s="547"/>
      <c r="D49" s="64">
        <f>Investitie!F93</f>
        <v>0</v>
      </c>
      <c r="E49" s="64">
        <f>Investitie!G93</f>
        <v>0</v>
      </c>
      <c r="F49" s="64">
        <f>Investitie!H93</f>
        <v>0</v>
      </c>
      <c r="G49" s="64">
        <f>Investitie!I93</f>
        <v>0</v>
      </c>
    </row>
    <row r="50" spans="1:17" hidden="1" x14ac:dyDescent="0.25">
      <c r="A50" s="181"/>
      <c r="B50" s="55"/>
      <c r="C50" s="547"/>
      <c r="D50" s="64"/>
      <c r="E50" s="64"/>
      <c r="F50" s="64"/>
      <c r="G50" s="64"/>
    </row>
    <row r="51" spans="1:17" x14ac:dyDescent="0.25">
      <c r="A51" s="181" t="str">
        <f>Investitie!B94</f>
        <v>Imprumuturi bancare (surse imprumutate)</v>
      </c>
      <c r="B51" s="55">
        <f>SUM(D51:G51)</f>
        <v>0</v>
      </c>
      <c r="C51" s="547"/>
      <c r="D51" s="64">
        <f>Investitie!F94</f>
        <v>0</v>
      </c>
      <c r="E51" s="64">
        <f>Investitie!G94</f>
        <v>0</v>
      </c>
      <c r="F51" s="64">
        <f>Investitie!H94</f>
        <v>0</v>
      </c>
      <c r="G51" s="64">
        <f>Investitie!I94</f>
        <v>0</v>
      </c>
    </row>
    <row r="52" spans="1:17" x14ac:dyDescent="0.25">
      <c r="C52" s="547"/>
    </row>
    <row r="53" spans="1:17" x14ac:dyDescent="0.25">
      <c r="A53" s="181" t="str">
        <f>Investitie!B102</f>
        <v>Rambursare imprumut (incl.dobanzi)</v>
      </c>
      <c r="B53" s="55">
        <f>SUM(D53:G53)</f>
        <v>0</v>
      </c>
      <c r="C53" s="528"/>
      <c r="D53" s="98">
        <f>Investitie!F102</f>
        <v>0</v>
      </c>
      <c r="E53" s="98">
        <f>Investitie!G102</f>
        <v>0</v>
      </c>
      <c r="F53" s="98">
        <f>Investitie!H102</f>
        <v>0</v>
      </c>
      <c r="G53" s="98">
        <f>Investitie!I102</f>
        <v>0</v>
      </c>
      <c r="H53" s="98">
        <f>Investitie!J102</f>
        <v>0</v>
      </c>
      <c r="I53" s="98">
        <f>Investitie!K102</f>
        <v>0</v>
      </c>
      <c r="J53" s="98">
        <f>Investitie!L102</f>
        <v>0</v>
      </c>
      <c r="K53" s="98">
        <f>Investitie!M102</f>
        <v>0</v>
      </c>
      <c r="L53" s="98">
        <f>Investitie!N102</f>
        <v>0</v>
      </c>
      <c r="M53" s="98">
        <f>Investitie!O102</f>
        <v>0</v>
      </c>
      <c r="N53" s="98">
        <f>Investitie!P102</f>
        <v>0</v>
      </c>
      <c r="O53" s="98">
        <f>Investitie!Q102</f>
        <v>0</v>
      </c>
      <c r="P53" s="98">
        <f>Investitie!R102</f>
        <v>0</v>
      </c>
      <c r="Q53" s="98">
        <f>Investitie!S102</f>
        <v>0</v>
      </c>
    </row>
    <row r="56" spans="1:17" x14ac:dyDescent="0.25">
      <c r="B56" s="40"/>
      <c r="C56" s="40"/>
      <c r="D56" s="40"/>
      <c r="E56" s="40"/>
      <c r="F56" s="40"/>
      <c r="G56" s="40"/>
      <c r="H56" s="40"/>
      <c r="J56" s="40"/>
      <c r="K56" s="40"/>
      <c r="L56" s="40"/>
      <c r="M56" s="40"/>
      <c r="N56" s="40"/>
      <c r="O56" s="40"/>
      <c r="P56" s="40"/>
      <c r="Q56" s="40"/>
    </row>
    <row r="57" spans="1:17" x14ac:dyDescent="0.25">
      <c r="B57" s="40"/>
      <c r="C57" s="40"/>
      <c r="D57" s="40"/>
      <c r="E57" s="40"/>
      <c r="F57" s="40"/>
      <c r="G57" s="40"/>
      <c r="H57" s="40"/>
      <c r="J57" s="40"/>
      <c r="K57" s="40"/>
      <c r="L57" s="40"/>
      <c r="M57" s="40"/>
      <c r="N57" s="40"/>
      <c r="O57" s="40"/>
      <c r="P57" s="40"/>
      <c r="Q57" s="40"/>
    </row>
    <row r="58" spans="1:17" x14ac:dyDescent="0.25">
      <c r="B58" s="40"/>
      <c r="C58" s="40"/>
      <c r="D58" s="40"/>
      <c r="E58" s="40"/>
      <c r="F58" s="40"/>
      <c r="G58" s="40"/>
      <c r="H58" s="40"/>
      <c r="J58" s="40"/>
      <c r="K58" s="40"/>
      <c r="L58" s="40"/>
      <c r="M58" s="40"/>
      <c r="N58" s="40"/>
      <c r="O58" s="40"/>
      <c r="P58" s="40"/>
      <c r="Q58" s="40"/>
    </row>
  </sheetData>
  <mergeCells count="6">
    <mergeCell ref="C45:C53"/>
    <mergeCell ref="A1:D1"/>
    <mergeCell ref="A2:H2"/>
    <mergeCell ref="A4:M4"/>
    <mergeCell ref="D5:Q5"/>
    <mergeCell ref="C7:C4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A1:AO73"/>
  <sheetViews>
    <sheetView workbookViewId="0">
      <selection activeCell="H22" sqref="H22"/>
    </sheetView>
  </sheetViews>
  <sheetFormatPr defaultColWidth="8.85546875" defaultRowHeight="15" x14ac:dyDescent="0.25"/>
  <cols>
    <col min="1" max="1" width="33.7109375" style="230" customWidth="1"/>
    <col min="2" max="2" width="20.85546875" bestFit="1" customWidth="1"/>
    <col min="3" max="3" width="17.28515625" style="231" customWidth="1"/>
    <col min="4" max="4" width="16.5703125" style="231" customWidth="1"/>
    <col min="5" max="17" width="16.5703125" customWidth="1"/>
  </cols>
  <sheetData>
    <row r="1" spans="1:41" ht="33" customHeight="1" x14ac:dyDescent="0.3">
      <c r="A1" s="540" t="s">
        <v>493</v>
      </c>
      <c r="B1" s="540"/>
      <c r="C1" s="540"/>
      <c r="D1" s="540"/>
      <c r="E1" s="540"/>
      <c r="F1" s="540"/>
      <c r="G1" s="229"/>
      <c r="H1" s="229"/>
      <c r="I1" s="229"/>
      <c r="J1" s="229"/>
      <c r="K1" s="229"/>
      <c r="L1" s="229"/>
    </row>
    <row r="2" spans="1:41" ht="19.5" customHeight="1" x14ac:dyDescent="0.25">
      <c r="A2" s="555" t="s">
        <v>230</v>
      </c>
      <c r="B2" s="555"/>
      <c r="C2" s="555"/>
      <c r="D2" s="555"/>
      <c r="E2" s="555"/>
      <c r="F2" s="555"/>
      <c r="G2" s="555"/>
      <c r="H2" s="555"/>
      <c r="I2" s="555"/>
      <c r="J2" s="555"/>
      <c r="K2" s="555"/>
      <c r="L2" s="555"/>
    </row>
    <row r="4" spans="1:41" x14ac:dyDescent="0.25">
      <c r="A4" s="232" t="s">
        <v>231</v>
      </c>
      <c r="B4" s="233">
        <v>0.04</v>
      </c>
    </row>
    <row r="5" spans="1:41" s="236" customFormat="1" ht="13.5" x14ac:dyDescent="0.25">
      <c r="A5" s="201" t="s">
        <v>232</v>
      </c>
      <c r="B5" s="234" t="s">
        <v>32</v>
      </c>
      <c r="C5" s="235"/>
      <c r="D5" s="235">
        <v>1</v>
      </c>
      <c r="E5" s="235">
        <v>2</v>
      </c>
      <c r="F5" s="235">
        <v>3</v>
      </c>
      <c r="G5" s="235">
        <v>4</v>
      </c>
      <c r="H5" s="235">
        <v>5</v>
      </c>
      <c r="I5" s="235">
        <v>6</v>
      </c>
      <c r="J5" s="235">
        <v>7</v>
      </c>
      <c r="K5" s="235">
        <v>8</v>
      </c>
      <c r="L5" s="235">
        <v>9</v>
      </c>
      <c r="M5" s="235">
        <v>10</v>
      </c>
      <c r="N5" s="235">
        <v>11</v>
      </c>
      <c r="O5" s="235">
        <v>12</v>
      </c>
      <c r="P5" s="235">
        <v>13</v>
      </c>
      <c r="Q5" s="235">
        <v>14</v>
      </c>
    </row>
    <row r="6" spans="1:41" s="57" customFormat="1" x14ac:dyDescent="0.2">
      <c r="A6" s="237" t="s">
        <v>233</v>
      </c>
      <c r="B6" s="39">
        <f t="shared" ref="B6:B13" si="0">SUM(D6:Q6)</f>
        <v>0</v>
      </c>
      <c r="C6" s="88"/>
      <c r="D6" s="88">
        <f>'Proiectii financiare marginale'!D21-SUM('Proiectii financiare marginale'!D16:D17)</f>
        <v>0</v>
      </c>
      <c r="E6" s="88">
        <f>'Proiectii financiare marginale'!E21-SUM('Proiectii financiare marginale'!E16:E17)</f>
        <v>0</v>
      </c>
      <c r="F6" s="88">
        <f>'Proiectii financiare marginale'!F21-SUM('Proiectii financiare marginale'!F16:F17)</f>
        <v>0</v>
      </c>
      <c r="G6" s="88">
        <f>'Proiectii financiare marginale'!G21-SUM('Proiectii financiare marginale'!G16:G17)</f>
        <v>0</v>
      </c>
      <c r="H6" s="88">
        <f>'Proiectii financiare marginale'!H21-SUM('Proiectii financiare marginale'!H16:H17)</f>
        <v>0</v>
      </c>
      <c r="I6" s="88">
        <f>'Proiectii financiare marginale'!I21-SUM('Proiectii financiare marginale'!I16:I17)</f>
        <v>0</v>
      </c>
      <c r="J6" s="88">
        <f>'Proiectii financiare marginale'!J21-SUM('Proiectii financiare marginale'!J16:J17)</f>
        <v>0</v>
      </c>
      <c r="K6" s="88">
        <f>'Proiectii financiare marginale'!K21-SUM('Proiectii financiare marginale'!K16:K17)</f>
        <v>0</v>
      </c>
      <c r="L6" s="88">
        <f>'Proiectii financiare marginale'!L21-SUM('Proiectii financiare marginale'!L16:L17)</f>
        <v>0</v>
      </c>
      <c r="M6" s="88">
        <f>'Proiectii financiare marginale'!M21-SUM('Proiectii financiare marginale'!M16:M17)</f>
        <v>0</v>
      </c>
      <c r="N6" s="88">
        <f>'Proiectii financiare marginale'!N21-SUM('Proiectii financiare marginale'!N16:N17)</f>
        <v>0</v>
      </c>
      <c r="O6" s="88">
        <f>'Proiectii financiare marginale'!O21-SUM('Proiectii financiare marginale'!O16:O17)</f>
        <v>0</v>
      </c>
      <c r="P6" s="88">
        <f>'Proiectii financiare marginale'!P21-SUM('Proiectii financiare marginale'!P16:P17)</f>
        <v>0</v>
      </c>
      <c r="Q6" s="88">
        <f>'Proiectii financiare marginale'!Q21-SUM('Proiectii financiare marginale'!Q16:Q17)</f>
        <v>0</v>
      </c>
    </row>
    <row r="7" spans="1:41" s="57" customFormat="1" x14ac:dyDescent="0.2">
      <c r="A7" s="238" t="s">
        <v>234</v>
      </c>
      <c r="B7" s="39">
        <f t="shared" si="0"/>
        <v>0</v>
      </c>
      <c r="C7" s="239"/>
      <c r="D7" s="239"/>
      <c r="E7" s="239"/>
      <c r="F7" s="239"/>
      <c r="G7" s="239"/>
      <c r="H7" s="239"/>
      <c r="I7" s="239"/>
      <c r="J7" s="239"/>
      <c r="K7" s="239"/>
      <c r="L7" s="239"/>
      <c r="M7" s="239"/>
      <c r="N7" s="239"/>
      <c r="O7" s="239"/>
      <c r="P7" s="239"/>
      <c r="Q7" s="239">
        <f>O63</f>
        <v>0</v>
      </c>
    </row>
    <row r="8" spans="1:41" s="51" customFormat="1" x14ac:dyDescent="0.2">
      <c r="A8" s="240" t="s">
        <v>235</v>
      </c>
      <c r="B8" s="241">
        <f t="shared" si="0"/>
        <v>0</v>
      </c>
      <c r="C8" s="242"/>
      <c r="D8" s="242">
        <f>D6+D7</f>
        <v>0</v>
      </c>
      <c r="E8" s="242">
        <f t="shared" ref="E8:Q8" si="1">E6+E7</f>
        <v>0</v>
      </c>
      <c r="F8" s="242">
        <f t="shared" si="1"/>
        <v>0</v>
      </c>
      <c r="G8" s="242">
        <f t="shared" si="1"/>
        <v>0</v>
      </c>
      <c r="H8" s="242">
        <f t="shared" si="1"/>
        <v>0</v>
      </c>
      <c r="I8" s="242">
        <f t="shared" si="1"/>
        <v>0</v>
      </c>
      <c r="J8" s="242">
        <f t="shared" si="1"/>
        <v>0</v>
      </c>
      <c r="K8" s="242">
        <f t="shared" si="1"/>
        <v>0</v>
      </c>
      <c r="L8" s="242">
        <f t="shared" si="1"/>
        <v>0</v>
      </c>
      <c r="M8" s="242">
        <f t="shared" si="1"/>
        <v>0</v>
      </c>
      <c r="N8" s="242">
        <f t="shared" si="1"/>
        <v>0</v>
      </c>
      <c r="O8" s="242">
        <f t="shared" si="1"/>
        <v>0</v>
      </c>
      <c r="P8" s="242">
        <f t="shared" si="1"/>
        <v>0</v>
      </c>
      <c r="Q8" s="242">
        <f t="shared" si="1"/>
        <v>0</v>
      </c>
    </row>
    <row r="9" spans="1:41" s="57" customFormat="1" x14ac:dyDescent="0.2">
      <c r="A9" s="237" t="s">
        <v>236</v>
      </c>
      <c r="B9" s="39">
        <f t="shared" si="0"/>
        <v>0</v>
      </c>
      <c r="C9" s="39"/>
      <c r="D9" s="39">
        <f>'Proiectii financiare marginale'!D39</f>
        <v>0</v>
      </c>
      <c r="E9" s="39">
        <f>'Proiectii financiare marginale'!E39</f>
        <v>0</v>
      </c>
      <c r="F9" s="39">
        <f>'Proiectii financiare marginale'!F39</f>
        <v>0</v>
      </c>
      <c r="G9" s="39">
        <f>'Proiectii financiare marginale'!G39</f>
        <v>0</v>
      </c>
      <c r="H9" s="39">
        <f>'Proiectii financiare marginale'!H39</f>
        <v>0</v>
      </c>
      <c r="I9" s="39">
        <f>'Proiectii financiare marginale'!I39</f>
        <v>0</v>
      </c>
      <c r="J9" s="39">
        <f>'Proiectii financiare marginale'!J39</f>
        <v>0</v>
      </c>
      <c r="K9" s="39">
        <f>'Proiectii financiare marginale'!K39</f>
        <v>0</v>
      </c>
      <c r="L9" s="39">
        <f>'Proiectii financiare marginale'!L39</f>
        <v>0</v>
      </c>
      <c r="M9" s="39">
        <f>'Proiectii financiare marginale'!M39</f>
        <v>0</v>
      </c>
      <c r="N9" s="39">
        <f>'Proiectii financiare marginale'!N39</f>
        <v>0</v>
      </c>
      <c r="O9" s="39">
        <f>'Proiectii financiare marginale'!O39</f>
        <v>0</v>
      </c>
      <c r="P9" s="39">
        <f>'Proiectii financiare marginale'!P39</f>
        <v>0</v>
      </c>
      <c r="Q9" s="39">
        <f>'Proiectii financiare marginale'!Q39</f>
        <v>0</v>
      </c>
    </row>
    <row r="10" spans="1:41" s="57" customFormat="1" x14ac:dyDescent="0.2">
      <c r="A10" s="238" t="s">
        <v>237</v>
      </c>
      <c r="B10" s="39">
        <f t="shared" si="0"/>
        <v>0</v>
      </c>
      <c r="C10" s="39"/>
      <c r="D10" s="39">
        <f>Investitie!F79</f>
        <v>0</v>
      </c>
      <c r="E10" s="39">
        <f>Investitie!G79</f>
        <v>0</v>
      </c>
      <c r="F10" s="39">
        <f>Investitie!H79</f>
        <v>0</v>
      </c>
      <c r="G10" s="39">
        <f>Investitie!I79</f>
        <v>0</v>
      </c>
      <c r="H10" s="39"/>
      <c r="I10" s="39"/>
      <c r="J10" s="39"/>
      <c r="K10" s="39"/>
      <c r="L10" s="39"/>
      <c r="M10" s="39"/>
      <c r="N10" s="39"/>
      <c r="O10" s="39"/>
      <c r="P10" s="39"/>
      <c r="Q10" s="39"/>
    </row>
    <row r="11" spans="1:41" s="51" customFormat="1" x14ac:dyDescent="0.2">
      <c r="A11" s="240" t="s">
        <v>238</v>
      </c>
      <c r="B11" s="241">
        <f t="shared" si="0"/>
        <v>0</v>
      </c>
      <c r="C11" s="241"/>
      <c r="D11" s="241">
        <f>SUM(D9:D10)</f>
        <v>0</v>
      </c>
      <c r="E11" s="241">
        <f t="shared" ref="E11:M11" si="2">SUM(E9:E10)</f>
        <v>0</v>
      </c>
      <c r="F11" s="241">
        <f t="shared" si="2"/>
        <v>0</v>
      </c>
      <c r="G11" s="241">
        <f t="shared" si="2"/>
        <v>0</v>
      </c>
      <c r="H11" s="241">
        <f t="shared" si="2"/>
        <v>0</v>
      </c>
      <c r="I11" s="241">
        <f t="shared" si="2"/>
        <v>0</v>
      </c>
      <c r="J11" s="241">
        <f t="shared" si="2"/>
        <v>0</v>
      </c>
      <c r="K11" s="241">
        <f t="shared" si="2"/>
        <v>0</v>
      </c>
      <c r="L11" s="241">
        <f t="shared" si="2"/>
        <v>0</v>
      </c>
      <c r="M11" s="241">
        <f t="shared" si="2"/>
        <v>0</v>
      </c>
      <c r="N11" s="241">
        <f>SUM(N9:N10)</f>
        <v>0</v>
      </c>
      <c r="O11" s="241">
        <f>SUM(O9:O10)</f>
        <v>0</v>
      </c>
      <c r="P11" s="241">
        <f>SUM(P9:P10)</f>
        <v>0</v>
      </c>
      <c r="Q11" s="241">
        <f>SUM(Q9:Q10)</f>
        <v>0</v>
      </c>
    </row>
    <row r="12" spans="1:41" s="51" customFormat="1" x14ac:dyDescent="0.2">
      <c r="A12" s="243" t="s">
        <v>239</v>
      </c>
      <c r="B12" s="63">
        <f t="shared" si="0"/>
        <v>0</v>
      </c>
      <c r="C12" s="63"/>
      <c r="D12" s="63">
        <f>D8-D11</f>
        <v>0</v>
      </c>
      <c r="E12" s="63">
        <f t="shared" ref="E12:Q12" si="3">E8-E11</f>
        <v>0</v>
      </c>
      <c r="F12" s="63">
        <f t="shared" si="3"/>
        <v>0</v>
      </c>
      <c r="G12" s="63">
        <f t="shared" si="3"/>
        <v>0</v>
      </c>
      <c r="H12" s="63">
        <f t="shared" si="3"/>
        <v>0</v>
      </c>
      <c r="I12" s="63">
        <f t="shared" si="3"/>
        <v>0</v>
      </c>
      <c r="J12" s="63">
        <f t="shared" si="3"/>
        <v>0</v>
      </c>
      <c r="K12" s="63">
        <f t="shared" si="3"/>
        <v>0</v>
      </c>
      <c r="L12" s="63">
        <f t="shared" si="3"/>
        <v>0</v>
      </c>
      <c r="M12" s="63">
        <f t="shared" si="3"/>
        <v>0</v>
      </c>
      <c r="N12" s="63">
        <f t="shared" si="3"/>
        <v>0</v>
      </c>
      <c r="O12" s="63">
        <f t="shared" si="3"/>
        <v>0</v>
      </c>
      <c r="P12" s="63">
        <f t="shared" si="3"/>
        <v>0</v>
      </c>
      <c r="Q12" s="63">
        <f t="shared" si="3"/>
        <v>0</v>
      </c>
    </row>
    <row r="13" spans="1:41" s="244" customFormat="1" x14ac:dyDescent="0.2">
      <c r="A13" s="243" t="s">
        <v>240</v>
      </c>
      <c r="B13" s="63">
        <f t="shared" si="0"/>
        <v>0</v>
      </c>
      <c r="C13" s="63"/>
      <c r="D13" s="63">
        <f>D12*POWER(1+$B$4,-D5)</f>
        <v>0</v>
      </c>
      <c r="E13" s="63">
        <f t="shared" ref="E13:Q13" si="4">E12*POWER(1+$B$4,-E5)</f>
        <v>0</v>
      </c>
      <c r="F13" s="63">
        <f t="shared" si="4"/>
        <v>0</v>
      </c>
      <c r="G13" s="63">
        <f t="shared" si="4"/>
        <v>0</v>
      </c>
      <c r="H13" s="63">
        <f t="shared" si="4"/>
        <v>0</v>
      </c>
      <c r="I13" s="63">
        <f t="shared" si="4"/>
        <v>0</v>
      </c>
      <c r="J13" s="63">
        <f t="shared" si="4"/>
        <v>0</v>
      </c>
      <c r="K13" s="63">
        <f t="shared" si="4"/>
        <v>0</v>
      </c>
      <c r="L13" s="63">
        <f t="shared" si="4"/>
        <v>0</v>
      </c>
      <c r="M13" s="63">
        <f t="shared" si="4"/>
        <v>0</v>
      </c>
      <c r="N13" s="63">
        <f t="shared" si="4"/>
        <v>0</v>
      </c>
      <c r="O13" s="63">
        <f t="shared" si="4"/>
        <v>0</v>
      </c>
      <c r="P13" s="63">
        <f t="shared" si="4"/>
        <v>0</v>
      </c>
      <c r="Q13" s="63">
        <f t="shared" si="4"/>
        <v>0</v>
      </c>
      <c r="R13" s="432"/>
      <c r="S13" s="432"/>
      <c r="T13" s="432"/>
      <c r="U13" s="432"/>
      <c r="V13" s="432"/>
      <c r="W13" s="432"/>
      <c r="X13" s="432"/>
      <c r="Y13" s="432"/>
      <c r="Z13" s="432"/>
      <c r="AA13" s="432"/>
      <c r="AB13" s="432"/>
      <c r="AC13" s="432"/>
      <c r="AD13" s="432"/>
      <c r="AE13" s="432"/>
      <c r="AF13" s="432"/>
      <c r="AG13" s="432"/>
      <c r="AH13" s="432"/>
      <c r="AI13" s="432"/>
      <c r="AJ13" s="432"/>
      <c r="AK13" s="432"/>
      <c r="AL13" s="432"/>
      <c r="AM13" s="432"/>
      <c r="AN13" s="432"/>
      <c r="AO13" s="432"/>
    </row>
    <row r="14" spans="1:41" s="51" customFormat="1" x14ac:dyDescent="0.2">
      <c r="A14" s="243" t="s">
        <v>241</v>
      </c>
      <c r="B14" s="63">
        <f>SUM(D14:Q14)</f>
        <v>0</v>
      </c>
      <c r="C14" s="63"/>
      <c r="D14" s="269">
        <f>(1/(1+$B$4)^D5)*D10</f>
        <v>0</v>
      </c>
      <c r="E14" s="269">
        <f>(1/(1+$B$4)^E5)*E10</f>
        <v>0</v>
      </c>
      <c r="F14" s="269">
        <f>(1/(1+$B$4)^F5)*F10</f>
        <v>0</v>
      </c>
      <c r="G14" s="269">
        <f>(1/(1+$B$4)^G5)*G10</f>
        <v>0</v>
      </c>
      <c r="H14" s="81"/>
      <c r="I14" s="81"/>
      <c r="J14" s="81"/>
      <c r="K14" s="81"/>
      <c r="L14" s="81"/>
      <c r="M14" s="81"/>
      <c r="N14" s="81"/>
      <c r="O14" s="81"/>
      <c r="P14" s="81"/>
      <c r="Q14" s="81"/>
      <c r="R14" s="432"/>
      <c r="S14" s="432"/>
      <c r="T14" s="432"/>
      <c r="U14" s="432"/>
      <c r="V14" s="432"/>
      <c r="W14" s="432"/>
      <c r="X14" s="432"/>
      <c r="Y14" s="432"/>
      <c r="Z14" s="432"/>
      <c r="AA14" s="432"/>
      <c r="AB14" s="432"/>
      <c r="AC14" s="432"/>
      <c r="AD14" s="432"/>
      <c r="AE14" s="432"/>
      <c r="AF14" s="432"/>
      <c r="AG14" s="432"/>
      <c r="AH14" s="432"/>
      <c r="AI14" s="432"/>
      <c r="AJ14" s="432"/>
      <c r="AK14" s="432"/>
      <c r="AL14" s="432"/>
      <c r="AM14" s="432"/>
      <c r="AN14" s="432"/>
      <c r="AO14" s="432"/>
    </row>
    <row r="15" spans="1:41" s="198" customFormat="1" ht="15.75" x14ac:dyDescent="0.25">
      <c r="A15" s="433"/>
      <c r="B15" s="314"/>
      <c r="C15" s="315"/>
      <c r="D15" s="315"/>
      <c r="E15" s="246"/>
      <c r="F15" s="434"/>
      <c r="G15" s="434"/>
      <c r="H15" s="434"/>
      <c r="I15" s="434"/>
      <c r="J15" s="434"/>
      <c r="K15" s="434"/>
      <c r="L15" s="434"/>
      <c r="M15" s="434"/>
      <c r="N15" s="434"/>
      <c r="O15" s="434"/>
      <c r="P15" s="434"/>
      <c r="Q15" s="434"/>
      <c r="R15" s="434"/>
      <c r="S15" s="434"/>
      <c r="T15" s="434"/>
      <c r="U15" s="434"/>
      <c r="V15" s="434"/>
      <c r="W15" s="434"/>
      <c r="X15" s="434"/>
      <c r="Y15" s="434"/>
      <c r="Z15" s="434"/>
      <c r="AA15" s="434"/>
      <c r="AB15" s="434"/>
      <c r="AC15" s="434"/>
      <c r="AD15" s="434"/>
      <c r="AE15" s="434"/>
      <c r="AF15" s="434"/>
      <c r="AG15" s="434"/>
      <c r="AH15" s="434"/>
      <c r="AI15" s="434"/>
      <c r="AJ15" s="434"/>
      <c r="AK15" s="434"/>
      <c r="AL15" s="434"/>
      <c r="AM15" s="434"/>
      <c r="AN15" s="434"/>
      <c r="AO15" s="434"/>
    </row>
    <row r="16" spans="1:41" s="198" customFormat="1" ht="28.9" customHeight="1" x14ac:dyDescent="0.25">
      <c r="A16" s="557" t="s">
        <v>242</v>
      </c>
      <c r="B16" s="557"/>
      <c r="C16" s="557"/>
      <c r="D16" s="557"/>
      <c r="E16" s="557"/>
      <c r="F16" s="557"/>
      <c r="G16" s="557"/>
      <c r="H16" s="557"/>
      <c r="I16" s="557"/>
      <c r="J16" s="557"/>
      <c r="K16" s="557"/>
      <c r="L16" s="434"/>
      <c r="M16" s="434"/>
      <c r="N16" s="434"/>
      <c r="O16" s="434"/>
      <c r="P16" s="434"/>
      <c r="Q16" s="434"/>
      <c r="R16" s="434"/>
      <c r="S16" s="434"/>
      <c r="T16" s="434"/>
      <c r="U16" s="434"/>
      <c r="V16" s="434"/>
      <c r="W16" s="434"/>
      <c r="X16" s="434"/>
      <c r="Y16" s="434"/>
      <c r="Z16" s="434"/>
      <c r="AA16" s="434"/>
      <c r="AB16" s="434"/>
      <c r="AC16" s="434"/>
      <c r="AD16" s="434"/>
      <c r="AE16" s="434"/>
      <c r="AF16" s="434"/>
      <c r="AG16" s="434"/>
      <c r="AH16" s="434"/>
      <c r="AI16" s="434"/>
      <c r="AJ16" s="434"/>
      <c r="AK16" s="434"/>
      <c r="AL16" s="434"/>
      <c r="AM16" s="434"/>
      <c r="AN16" s="434"/>
      <c r="AO16" s="434"/>
    </row>
    <row r="17" spans="1:41" s="57" customFormat="1" x14ac:dyDescent="0.2">
      <c r="A17" s="557" t="s">
        <v>243</v>
      </c>
      <c r="B17" s="557"/>
      <c r="C17" s="557"/>
      <c r="D17" s="557"/>
      <c r="E17" s="247"/>
      <c r="F17" s="435"/>
      <c r="G17" s="435"/>
      <c r="H17" s="435"/>
      <c r="I17" s="435"/>
      <c r="J17" s="435"/>
      <c r="K17" s="435"/>
      <c r="L17" s="435"/>
      <c r="M17" s="435"/>
      <c r="N17" s="435"/>
      <c r="O17" s="435"/>
      <c r="P17" s="435"/>
      <c r="Q17" s="435"/>
      <c r="R17" s="435"/>
      <c r="S17" s="435"/>
      <c r="T17" s="435"/>
      <c r="U17" s="435"/>
      <c r="V17" s="435"/>
      <c r="W17" s="435"/>
      <c r="X17" s="435"/>
      <c r="Y17" s="435"/>
      <c r="Z17" s="435"/>
      <c r="AA17" s="435"/>
      <c r="AB17" s="435"/>
      <c r="AC17" s="435"/>
      <c r="AD17" s="435"/>
      <c r="AE17" s="435"/>
      <c r="AF17" s="435"/>
      <c r="AG17" s="435"/>
      <c r="AH17" s="435"/>
      <c r="AI17" s="435"/>
      <c r="AJ17" s="435"/>
      <c r="AK17" s="435"/>
      <c r="AL17" s="435"/>
      <c r="AM17" s="435"/>
      <c r="AN17" s="435"/>
      <c r="AO17" s="435"/>
    </row>
    <row r="18" spans="1:41" x14ac:dyDescent="0.25">
      <c r="A18" s="436"/>
      <c r="B18" s="308"/>
      <c r="C18" s="437"/>
      <c r="D18" s="437"/>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c r="AL18" s="308"/>
      <c r="AM18" s="308"/>
      <c r="AN18" s="308"/>
      <c r="AO18" s="308"/>
    </row>
    <row r="19" spans="1:41" ht="14.45" customHeight="1" x14ac:dyDescent="0.25">
      <c r="A19" s="558" t="s">
        <v>428</v>
      </c>
      <c r="B19" s="558"/>
      <c r="C19" s="558"/>
      <c r="D19" s="558"/>
      <c r="E19" s="558"/>
      <c r="F19" s="558"/>
      <c r="G19" s="558"/>
      <c r="H19" s="558"/>
      <c r="I19" s="558"/>
      <c r="J19" s="558"/>
      <c r="K19" s="558"/>
      <c r="L19" s="308"/>
      <c r="M19" s="308"/>
      <c r="N19" s="308"/>
      <c r="O19" s="308"/>
      <c r="P19" s="308"/>
      <c r="Q19" s="308"/>
      <c r="R19" s="308"/>
      <c r="S19" s="308"/>
      <c r="T19" s="308"/>
      <c r="U19" s="308"/>
      <c r="V19" s="308"/>
      <c r="W19" s="308"/>
      <c r="X19" s="308"/>
      <c r="Y19" s="308"/>
      <c r="Z19" s="308"/>
      <c r="AA19" s="308"/>
      <c r="AB19" s="308"/>
      <c r="AC19" s="308"/>
      <c r="AD19" s="308"/>
      <c r="AE19" s="308"/>
      <c r="AF19" s="308"/>
      <c r="AG19" s="308"/>
      <c r="AH19" s="308"/>
      <c r="AI19" s="308"/>
      <c r="AJ19" s="308"/>
      <c r="AK19" s="308"/>
      <c r="AL19" s="308"/>
      <c r="AM19" s="308"/>
      <c r="AN19" s="308"/>
      <c r="AO19" s="308"/>
    </row>
    <row r="20" spans="1:41" ht="14.45" customHeight="1" x14ac:dyDescent="0.25">
      <c r="A20" s="558" t="s">
        <v>429</v>
      </c>
      <c r="B20" s="558"/>
      <c r="C20" s="558"/>
      <c r="D20" s="558"/>
      <c r="E20" s="558"/>
      <c r="F20" s="558"/>
      <c r="G20" s="558"/>
      <c r="H20" s="558"/>
      <c r="I20" s="558"/>
      <c r="J20" s="558"/>
      <c r="K20" s="558"/>
      <c r="L20" s="308"/>
      <c r="M20" s="308"/>
      <c r="N20" s="308"/>
      <c r="O20" s="308"/>
      <c r="P20" s="308"/>
      <c r="Q20" s="308"/>
      <c r="R20" s="308"/>
      <c r="S20" s="308"/>
      <c r="T20" s="308"/>
      <c r="U20" s="308"/>
      <c r="V20" s="308"/>
      <c r="W20" s="308"/>
      <c r="X20" s="308"/>
      <c r="Y20" s="308"/>
      <c r="Z20" s="308"/>
      <c r="AA20" s="308"/>
      <c r="AB20" s="308"/>
      <c r="AC20" s="308"/>
      <c r="AD20" s="308"/>
      <c r="AE20" s="308"/>
      <c r="AF20" s="308"/>
      <c r="AG20" s="308"/>
      <c r="AH20" s="308"/>
      <c r="AI20" s="308"/>
      <c r="AJ20" s="308"/>
      <c r="AK20" s="308"/>
      <c r="AL20" s="308"/>
      <c r="AM20" s="308"/>
      <c r="AN20" s="308"/>
      <c r="AO20" s="308"/>
    </row>
    <row r="21" spans="1:41" ht="15.75" x14ac:dyDescent="0.25">
      <c r="A21" s="438"/>
      <c r="B21" s="246"/>
      <c r="C21" s="246"/>
      <c r="D21" s="246"/>
      <c r="E21" s="246"/>
      <c r="F21" s="246"/>
      <c r="G21" s="434"/>
      <c r="H21" s="434"/>
      <c r="I21" s="434"/>
      <c r="J21" s="82"/>
      <c r="K21" s="82"/>
      <c r="L21" s="308"/>
      <c r="M21" s="308"/>
      <c r="N21" s="308"/>
      <c r="O21" s="308"/>
      <c r="P21" s="308"/>
      <c r="Q21" s="308"/>
      <c r="R21" s="308"/>
      <c r="S21" s="308"/>
      <c r="T21" s="308"/>
      <c r="U21" s="308"/>
      <c r="V21" s="308"/>
      <c r="W21" s="308"/>
      <c r="X21" s="308"/>
      <c r="Y21" s="308"/>
      <c r="Z21" s="308"/>
      <c r="AA21" s="308"/>
      <c r="AB21" s="308"/>
      <c r="AC21" s="308"/>
      <c r="AD21" s="308"/>
      <c r="AE21" s="308"/>
      <c r="AF21" s="308"/>
      <c r="AG21" s="308"/>
      <c r="AH21" s="308"/>
      <c r="AI21" s="308"/>
      <c r="AJ21" s="308"/>
      <c r="AK21" s="308"/>
      <c r="AL21" s="308"/>
      <c r="AM21" s="308"/>
      <c r="AN21" s="308"/>
      <c r="AO21" s="308"/>
    </row>
    <row r="22" spans="1:41" s="249" customFormat="1" ht="18" customHeight="1" x14ac:dyDescent="0.25">
      <c r="A22" s="316"/>
      <c r="B22" s="317"/>
      <c r="C22" s="248"/>
      <c r="D22" s="248"/>
      <c r="E22" s="248"/>
      <c r="F22" s="248"/>
      <c r="G22" s="248"/>
      <c r="H22" s="248"/>
      <c r="I22" s="248"/>
      <c r="J22" s="248"/>
      <c r="K22" s="248"/>
      <c r="L22" s="248"/>
      <c r="M22" s="248"/>
    </row>
    <row r="23" spans="1:41" s="249" customFormat="1" ht="12" x14ac:dyDescent="0.2">
      <c r="A23" s="248"/>
      <c r="B23" s="248"/>
      <c r="C23" s="248"/>
      <c r="D23" s="248"/>
      <c r="E23" s="248"/>
      <c r="F23" s="248"/>
      <c r="G23" s="248"/>
      <c r="H23" s="248"/>
      <c r="I23" s="248"/>
      <c r="J23" s="248"/>
      <c r="K23" s="248"/>
      <c r="L23" s="248"/>
      <c r="M23" s="248"/>
    </row>
    <row r="24" spans="1:41" s="249" customFormat="1" ht="24" x14ac:dyDescent="0.2">
      <c r="A24" s="439" t="s">
        <v>244</v>
      </c>
      <c r="B24" s="439" t="s">
        <v>245</v>
      </c>
      <c r="C24" s="439" t="s">
        <v>246</v>
      </c>
      <c r="D24" s="439" t="s">
        <v>247</v>
      </c>
      <c r="E24" s="439" t="s">
        <v>248</v>
      </c>
      <c r="F24" s="248"/>
      <c r="G24" s="248"/>
      <c r="H24" s="248"/>
      <c r="I24" s="248"/>
      <c r="J24" s="248"/>
      <c r="K24" s="248"/>
      <c r="L24" s="248"/>
      <c r="M24" s="248"/>
    </row>
    <row r="25" spans="1:41" s="249" customFormat="1" ht="12" x14ac:dyDescent="0.2">
      <c r="A25" s="440" t="s">
        <v>249</v>
      </c>
      <c r="B25" s="441">
        <v>0</v>
      </c>
      <c r="C25" s="442" t="e">
        <f>B25/$B$56</f>
        <v>#DIV/0!</v>
      </c>
      <c r="D25" s="440">
        <v>5</v>
      </c>
      <c r="E25" s="443" t="e">
        <f>ROUND(C25*D25,0)</f>
        <v>#DIV/0!</v>
      </c>
      <c r="F25" s="248"/>
      <c r="G25" s="248"/>
      <c r="H25" s="248"/>
      <c r="I25" s="248"/>
      <c r="J25" s="248"/>
      <c r="K25" s="248"/>
      <c r="L25" s="248"/>
      <c r="M25" s="248"/>
    </row>
    <row r="26" spans="1:41" s="249" customFormat="1" ht="12" x14ac:dyDescent="0.2">
      <c r="A26" s="440" t="s">
        <v>250</v>
      </c>
      <c r="B26" s="441">
        <v>0</v>
      </c>
      <c r="C26" s="442" t="e">
        <f>B26/$B$56</f>
        <v>#DIV/0!</v>
      </c>
      <c r="D26" s="440">
        <v>0</v>
      </c>
      <c r="E26" s="443" t="e">
        <f>ROUND(C26*D26,0)</f>
        <v>#DIV/0!</v>
      </c>
      <c r="F26" s="248"/>
      <c r="G26" s="248"/>
      <c r="H26" s="248"/>
      <c r="I26" s="248"/>
      <c r="J26" s="248"/>
      <c r="K26" s="248"/>
      <c r="L26" s="248"/>
      <c r="M26" s="248"/>
    </row>
    <row r="27" spans="1:41" s="249" customFormat="1" ht="12" x14ac:dyDescent="0.2">
      <c r="A27" s="440" t="s">
        <v>251</v>
      </c>
      <c r="B27" s="441">
        <v>0</v>
      </c>
      <c r="C27" s="442" t="e">
        <f t="shared" ref="C27:C55" si="5">B27/$B$56</f>
        <v>#DIV/0!</v>
      </c>
      <c r="D27" s="440">
        <v>0</v>
      </c>
      <c r="E27" s="443" t="e">
        <f t="shared" ref="E27:E55" si="6">ROUND(C27*D27,0)</f>
        <v>#DIV/0!</v>
      </c>
      <c r="F27" s="248"/>
      <c r="G27" s="248"/>
      <c r="H27" s="248"/>
      <c r="I27" s="248"/>
      <c r="J27" s="248"/>
      <c r="K27" s="248"/>
      <c r="L27" s="248"/>
      <c r="M27" s="248"/>
    </row>
    <row r="28" spans="1:41" s="249" customFormat="1" ht="12" x14ac:dyDescent="0.2">
      <c r="A28" s="440" t="s">
        <v>252</v>
      </c>
      <c r="B28" s="441">
        <v>0</v>
      </c>
      <c r="C28" s="442" t="e">
        <f t="shared" si="5"/>
        <v>#DIV/0!</v>
      </c>
      <c r="D28" s="440">
        <v>0</v>
      </c>
      <c r="E28" s="443" t="e">
        <f t="shared" si="6"/>
        <v>#DIV/0!</v>
      </c>
      <c r="F28" s="248"/>
      <c r="G28" s="248"/>
      <c r="H28" s="248"/>
      <c r="I28" s="248"/>
      <c r="J28" s="248"/>
      <c r="K28" s="248"/>
      <c r="L28" s="248"/>
      <c r="M28" s="248"/>
    </row>
    <row r="29" spans="1:41" s="249" customFormat="1" ht="12" x14ac:dyDescent="0.2">
      <c r="A29" s="440" t="s">
        <v>253</v>
      </c>
      <c r="B29" s="441">
        <v>0</v>
      </c>
      <c r="C29" s="442" t="e">
        <f t="shared" si="5"/>
        <v>#DIV/0!</v>
      </c>
      <c r="D29" s="440">
        <v>0</v>
      </c>
      <c r="E29" s="443" t="e">
        <f t="shared" si="6"/>
        <v>#DIV/0!</v>
      </c>
      <c r="F29" s="248"/>
      <c r="G29" s="248"/>
      <c r="H29" s="248"/>
      <c r="I29" s="248"/>
      <c r="J29" s="248"/>
      <c r="K29" s="248"/>
      <c r="L29" s="248"/>
      <c r="M29" s="248"/>
    </row>
    <row r="30" spans="1:41" s="249" customFormat="1" ht="12" x14ac:dyDescent="0.2">
      <c r="A30" s="440" t="s">
        <v>254</v>
      </c>
      <c r="B30" s="441">
        <v>0</v>
      </c>
      <c r="C30" s="442" t="e">
        <f t="shared" si="5"/>
        <v>#DIV/0!</v>
      </c>
      <c r="D30" s="440">
        <v>0</v>
      </c>
      <c r="E30" s="443" t="e">
        <f t="shared" si="6"/>
        <v>#DIV/0!</v>
      </c>
      <c r="F30" s="248"/>
      <c r="G30" s="248"/>
      <c r="H30" s="248"/>
      <c r="I30" s="248"/>
      <c r="J30" s="248"/>
      <c r="K30" s="248"/>
      <c r="L30" s="248"/>
      <c r="M30" s="248"/>
    </row>
    <row r="31" spans="1:41" s="249" customFormat="1" ht="12" x14ac:dyDescent="0.2">
      <c r="A31" s="440" t="s">
        <v>255</v>
      </c>
      <c r="B31" s="441">
        <v>0</v>
      </c>
      <c r="C31" s="442" t="e">
        <f t="shared" si="5"/>
        <v>#DIV/0!</v>
      </c>
      <c r="D31" s="440">
        <v>0</v>
      </c>
      <c r="E31" s="443" t="e">
        <f t="shared" si="6"/>
        <v>#DIV/0!</v>
      </c>
      <c r="F31" s="248"/>
      <c r="G31" s="248"/>
      <c r="H31" s="248"/>
      <c r="I31" s="248"/>
      <c r="J31" s="248"/>
      <c r="K31" s="248"/>
      <c r="L31" s="248"/>
      <c r="M31" s="248"/>
    </row>
    <row r="32" spans="1:41" s="249" customFormat="1" ht="12" x14ac:dyDescent="0.2">
      <c r="A32" s="440" t="s">
        <v>256</v>
      </c>
      <c r="B32" s="441">
        <v>0</v>
      </c>
      <c r="C32" s="442" t="e">
        <f t="shared" si="5"/>
        <v>#DIV/0!</v>
      </c>
      <c r="D32" s="440">
        <v>0</v>
      </c>
      <c r="E32" s="443" t="e">
        <f t="shared" si="6"/>
        <v>#DIV/0!</v>
      </c>
      <c r="F32" s="248"/>
      <c r="G32" s="248"/>
      <c r="H32" s="248"/>
      <c r="I32" s="248"/>
      <c r="J32" s="248"/>
      <c r="K32" s="248"/>
      <c r="L32" s="248"/>
      <c r="M32" s="248"/>
    </row>
    <row r="33" spans="1:13" s="249" customFormat="1" ht="12" x14ac:dyDescent="0.2">
      <c r="A33" s="440" t="s">
        <v>257</v>
      </c>
      <c r="B33" s="441">
        <v>0</v>
      </c>
      <c r="C33" s="442" t="e">
        <f t="shared" si="5"/>
        <v>#DIV/0!</v>
      </c>
      <c r="D33" s="440">
        <v>0</v>
      </c>
      <c r="E33" s="443" t="e">
        <f t="shared" si="6"/>
        <v>#DIV/0!</v>
      </c>
      <c r="F33" s="248"/>
      <c r="G33" s="248"/>
      <c r="H33" s="248"/>
      <c r="I33" s="248"/>
      <c r="J33" s="248"/>
      <c r="K33" s="248"/>
      <c r="L33" s="248"/>
      <c r="M33" s="248"/>
    </row>
    <row r="34" spans="1:13" s="249" customFormat="1" ht="12" x14ac:dyDescent="0.2">
      <c r="A34" s="440" t="s">
        <v>258</v>
      </c>
      <c r="B34" s="441">
        <v>0</v>
      </c>
      <c r="C34" s="442" t="e">
        <f t="shared" si="5"/>
        <v>#DIV/0!</v>
      </c>
      <c r="D34" s="440">
        <v>0</v>
      </c>
      <c r="E34" s="443" t="e">
        <f t="shared" si="6"/>
        <v>#DIV/0!</v>
      </c>
      <c r="F34" s="248"/>
      <c r="G34" s="248"/>
      <c r="H34" s="248"/>
      <c r="I34" s="248"/>
      <c r="J34" s="248"/>
      <c r="K34" s="248"/>
      <c r="L34" s="248"/>
      <c r="M34" s="248"/>
    </row>
    <row r="35" spans="1:13" s="249" customFormat="1" ht="12" x14ac:dyDescent="0.2">
      <c r="A35" s="440" t="s">
        <v>259</v>
      </c>
      <c r="B35" s="441">
        <v>0</v>
      </c>
      <c r="C35" s="442" t="e">
        <f t="shared" si="5"/>
        <v>#DIV/0!</v>
      </c>
      <c r="D35" s="440">
        <v>0</v>
      </c>
      <c r="E35" s="443" t="e">
        <f t="shared" si="6"/>
        <v>#DIV/0!</v>
      </c>
      <c r="F35" s="248"/>
      <c r="G35" s="248"/>
      <c r="H35" s="248"/>
      <c r="I35" s="248"/>
      <c r="J35" s="248"/>
      <c r="K35" s="248"/>
      <c r="L35" s="248"/>
      <c r="M35" s="248"/>
    </row>
    <row r="36" spans="1:13" s="249" customFormat="1" ht="12" x14ac:dyDescent="0.2">
      <c r="A36" s="440" t="s">
        <v>260</v>
      </c>
      <c r="B36" s="441">
        <v>0</v>
      </c>
      <c r="C36" s="442" t="e">
        <f t="shared" si="5"/>
        <v>#DIV/0!</v>
      </c>
      <c r="D36" s="440">
        <v>0</v>
      </c>
      <c r="E36" s="443" t="e">
        <f t="shared" si="6"/>
        <v>#DIV/0!</v>
      </c>
      <c r="F36" s="248"/>
      <c r="G36" s="248"/>
      <c r="H36" s="248"/>
      <c r="I36" s="248"/>
      <c r="J36" s="248"/>
      <c r="K36" s="248"/>
      <c r="L36" s="248"/>
      <c r="M36" s="248"/>
    </row>
    <row r="37" spans="1:13" s="249" customFormat="1" ht="12" x14ac:dyDescent="0.2">
      <c r="A37" s="440" t="s">
        <v>261</v>
      </c>
      <c r="B37" s="441">
        <v>0</v>
      </c>
      <c r="C37" s="442" t="e">
        <f t="shared" si="5"/>
        <v>#DIV/0!</v>
      </c>
      <c r="D37" s="440">
        <v>0</v>
      </c>
      <c r="E37" s="443" t="e">
        <f t="shared" si="6"/>
        <v>#DIV/0!</v>
      </c>
      <c r="F37" s="248"/>
      <c r="G37" s="248"/>
      <c r="H37" s="248"/>
      <c r="I37" s="248"/>
      <c r="J37" s="248"/>
      <c r="K37" s="248"/>
      <c r="L37" s="248"/>
      <c r="M37" s="248"/>
    </row>
    <row r="38" spans="1:13" s="249" customFormat="1" ht="12" x14ac:dyDescent="0.2">
      <c r="A38" s="440" t="s">
        <v>262</v>
      </c>
      <c r="B38" s="441">
        <v>0</v>
      </c>
      <c r="C38" s="442" t="e">
        <f t="shared" si="5"/>
        <v>#DIV/0!</v>
      </c>
      <c r="D38" s="440">
        <v>0</v>
      </c>
      <c r="E38" s="443" t="e">
        <f t="shared" si="6"/>
        <v>#DIV/0!</v>
      </c>
      <c r="F38" s="248"/>
      <c r="G38" s="248"/>
      <c r="H38" s="248"/>
      <c r="I38" s="248"/>
      <c r="J38" s="248"/>
      <c r="K38" s="248"/>
      <c r="L38" s="248"/>
      <c r="M38" s="248"/>
    </row>
    <row r="39" spans="1:13" s="249" customFormat="1" ht="12" x14ac:dyDescent="0.2">
      <c r="A39" s="440" t="s">
        <v>263</v>
      </c>
      <c r="B39" s="441">
        <v>0</v>
      </c>
      <c r="C39" s="442" t="e">
        <f t="shared" si="5"/>
        <v>#DIV/0!</v>
      </c>
      <c r="D39" s="440">
        <v>0</v>
      </c>
      <c r="E39" s="443" t="e">
        <f t="shared" si="6"/>
        <v>#DIV/0!</v>
      </c>
      <c r="F39" s="248"/>
      <c r="G39" s="248"/>
      <c r="H39" s="248"/>
      <c r="I39" s="248"/>
      <c r="J39" s="248"/>
      <c r="K39" s="248"/>
      <c r="L39" s="248"/>
      <c r="M39" s="248"/>
    </row>
    <row r="40" spans="1:13" s="249" customFormat="1" ht="12" x14ac:dyDescent="0.2">
      <c r="A40" s="440" t="s">
        <v>264</v>
      </c>
      <c r="B40" s="441">
        <v>0</v>
      </c>
      <c r="C40" s="442" t="e">
        <f t="shared" si="5"/>
        <v>#DIV/0!</v>
      </c>
      <c r="D40" s="440">
        <v>0</v>
      </c>
      <c r="E40" s="443" t="e">
        <f t="shared" si="6"/>
        <v>#DIV/0!</v>
      </c>
      <c r="F40" s="248"/>
      <c r="G40" s="248"/>
      <c r="H40" s="248"/>
      <c r="I40" s="248"/>
      <c r="J40" s="248"/>
      <c r="K40" s="248"/>
      <c r="L40" s="248"/>
      <c r="M40" s="248"/>
    </row>
    <row r="41" spans="1:13" s="249" customFormat="1" ht="12" x14ac:dyDescent="0.2">
      <c r="A41" s="440" t="s">
        <v>265</v>
      </c>
      <c r="B41" s="441">
        <v>0</v>
      </c>
      <c r="C41" s="442" t="e">
        <f t="shared" si="5"/>
        <v>#DIV/0!</v>
      </c>
      <c r="D41" s="440">
        <v>0</v>
      </c>
      <c r="E41" s="443" t="e">
        <f t="shared" si="6"/>
        <v>#DIV/0!</v>
      </c>
      <c r="F41" s="248"/>
      <c r="G41" s="248"/>
      <c r="H41" s="248"/>
      <c r="I41" s="248"/>
      <c r="J41" s="248"/>
      <c r="K41" s="248"/>
      <c r="L41" s="248"/>
      <c r="M41" s="248"/>
    </row>
    <row r="42" spans="1:13" s="249" customFormat="1" ht="12" x14ac:dyDescent="0.2">
      <c r="A42" s="440" t="s">
        <v>266</v>
      </c>
      <c r="B42" s="441">
        <v>0</v>
      </c>
      <c r="C42" s="442" t="e">
        <f t="shared" si="5"/>
        <v>#DIV/0!</v>
      </c>
      <c r="D42" s="440">
        <v>0</v>
      </c>
      <c r="E42" s="443" t="e">
        <f t="shared" si="6"/>
        <v>#DIV/0!</v>
      </c>
      <c r="F42" s="248"/>
      <c r="G42" s="248"/>
      <c r="H42" s="248"/>
      <c r="I42" s="248"/>
      <c r="J42" s="248"/>
      <c r="K42" s="248"/>
      <c r="L42" s="248"/>
      <c r="M42" s="248"/>
    </row>
    <row r="43" spans="1:13" s="249" customFormat="1" ht="12" x14ac:dyDescent="0.2">
      <c r="A43" s="440" t="s">
        <v>267</v>
      </c>
      <c r="B43" s="441">
        <v>0</v>
      </c>
      <c r="C43" s="442" t="e">
        <f t="shared" si="5"/>
        <v>#DIV/0!</v>
      </c>
      <c r="D43" s="440">
        <v>0</v>
      </c>
      <c r="E43" s="443" t="e">
        <f t="shared" si="6"/>
        <v>#DIV/0!</v>
      </c>
      <c r="F43" s="248"/>
      <c r="G43" s="248"/>
      <c r="H43" s="248"/>
      <c r="I43" s="248"/>
      <c r="J43" s="248"/>
      <c r="K43" s="248"/>
      <c r="L43" s="248"/>
      <c r="M43" s="248"/>
    </row>
    <row r="44" spans="1:13" s="249" customFormat="1" ht="12" x14ac:dyDescent="0.2">
      <c r="A44" s="440" t="s">
        <v>268</v>
      </c>
      <c r="B44" s="441">
        <v>0</v>
      </c>
      <c r="C44" s="442" t="e">
        <f t="shared" si="5"/>
        <v>#DIV/0!</v>
      </c>
      <c r="D44" s="440">
        <v>0</v>
      </c>
      <c r="E44" s="443" t="e">
        <f t="shared" si="6"/>
        <v>#DIV/0!</v>
      </c>
      <c r="F44" s="248"/>
      <c r="G44" s="248"/>
      <c r="H44" s="248"/>
      <c r="I44" s="248"/>
      <c r="J44" s="248"/>
      <c r="K44" s="248"/>
      <c r="L44" s="248"/>
      <c r="M44" s="248"/>
    </row>
    <row r="45" spans="1:13" s="249" customFormat="1" ht="12" x14ac:dyDescent="0.2">
      <c r="A45" s="440" t="s">
        <v>269</v>
      </c>
      <c r="B45" s="441">
        <v>0</v>
      </c>
      <c r="C45" s="442" t="e">
        <f t="shared" si="5"/>
        <v>#DIV/0!</v>
      </c>
      <c r="D45" s="440">
        <v>0</v>
      </c>
      <c r="E45" s="443" t="e">
        <f t="shared" si="6"/>
        <v>#DIV/0!</v>
      </c>
      <c r="F45" s="248"/>
      <c r="G45" s="248"/>
      <c r="H45" s="248"/>
      <c r="I45" s="248"/>
      <c r="J45" s="248"/>
      <c r="K45" s="248"/>
      <c r="L45" s="248"/>
      <c r="M45" s="248"/>
    </row>
    <row r="46" spans="1:13" s="249" customFormat="1" ht="12" x14ac:dyDescent="0.2">
      <c r="A46" s="440" t="s">
        <v>270</v>
      </c>
      <c r="B46" s="441">
        <v>0</v>
      </c>
      <c r="C46" s="442" t="e">
        <f t="shared" si="5"/>
        <v>#DIV/0!</v>
      </c>
      <c r="D46" s="440">
        <v>0</v>
      </c>
      <c r="E46" s="443" t="e">
        <f t="shared" si="6"/>
        <v>#DIV/0!</v>
      </c>
      <c r="F46" s="248"/>
      <c r="G46" s="248"/>
      <c r="H46" s="248"/>
      <c r="I46" s="248"/>
      <c r="J46" s="248"/>
      <c r="K46" s="248"/>
      <c r="L46" s="248"/>
      <c r="M46" s="248"/>
    </row>
    <row r="47" spans="1:13" s="249" customFormat="1" ht="12" x14ac:dyDescent="0.2">
      <c r="A47" s="440" t="s">
        <v>271</v>
      </c>
      <c r="B47" s="441">
        <v>0</v>
      </c>
      <c r="C47" s="442" t="e">
        <f t="shared" si="5"/>
        <v>#DIV/0!</v>
      </c>
      <c r="D47" s="440">
        <v>0</v>
      </c>
      <c r="E47" s="443" t="e">
        <f t="shared" si="6"/>
        <v>#DIV/0!</v>
      </c>
      <c r="F47" s="248"/>
      <c r="G47" s="248"/>
      <c r="H47" s="248"/>
      <c r="I47" s="248"/>
      <c r="J47" s="248"/>
      <c r="K47" s="248"/>
      <c r="L47" s="248"/>
      <c r="M47" s="248"/>
    </row>
    <row r="48" spans="1:13" s="249" customFormat="1" ht="12" x14ac:dyDescent="0.2">
      <c r="A48" s="440" t="s">
        <v>272</v>
      </c>
      <c r="B48" s="441">
        <v>0</v>
      </c>
      <c r="C48" s="442" t="e">
        <f t="shared" si="5"/>
        <v>#DIV/0!</v>
      </c>
      <c r="D48" s="440">
        <v>0</v>
      </c>
      <c r="E48" s="443" t="e">
        <f t="shared" si="6"/>
        <v>#DIV/0!</v>
      </c>
      <c r="F48" s="248"/>
      <c r="G48" s="248"/>
      <c r="H48" s="248"/>
      <c r="I48" s="248"/>
      <c r="J48" s="248"/>
      <c r="K48" s="248"/>
      <c r="L48" s="248"/>
      <c r="M48" s="248"/>
    </row>
    <row r="49" spans="1:41" s="249" customFormat="1" ht="12" x14ac:dyDescent="0.2">
      <c r="A49" s="440" t="s">
        <v>273</v>
      </c>
      <c r="B49" s="441">
        <v>0</v>
      </c>
      <c r="C49" s="442" t="e">
        <f t="shared" si="5"/>
        <v>#DIV/0!</v>
      </c>
      <c r="D49" s="440">
        <v>0</v>
      </c>
      <c r="E49" s="443" t="e">
        <f t="shared" si="6"/>
        <v>#DIV/0!</v>
      </c>
      <c r="F49" s="248"/>
      <c r="G49" s="248"/>
      <c r="H49" s="248"/>
      <c r="I49" s="248"/>
      <c r="J49" s="248"/>
      <c r="K49" s="248"/>
      <c r="L49" s="248"/>
      <c r="M49" s="248"/>
    </row>
    <row r="50" spans="1:41" s="249" customFormat="1" ht="12" x14ac:dyDescent="0.2">
      <c r="A50" s="440" t="s">
        <v>274</v>
      </c>
      <c r="B50" s="441">
        <v>0</v>
      </c>
      <c r="C50" s="442" t="e">
        <f t="shared" si="5"/>
        <v>#DIV/0!</v>
      </c>
      <c r="D50" s="440">
        <v>0</v>
      </c>
      <c r="E50" s="443" t="e">
        <f t="shared" si="6"/>
        <v>#DIV/0!</v>
      </c>
      <c r="F50" s="248"/>
      <c r="G50" s="248"/>
      <c r="H50" s="248"/>
      <c r="I50" s="248"/>
      <c r="J50" s="248"/>
      <c r="K50" s="248"/>
      <c r="L50" s="248"/>
      <c r="M50" s="248"/>
    </row>
    <row r="51" spans="1:41" s="249" customFormat="1" ht="12" x14ac:dyDescent="0.2">
      <c r="A51" s="440" t="s">
        <v>275</v>
      </c>
      <c r="B51" s="441">
        <v>0</v>
      </c>
      <c r="C51" s="442" t="e">
        <f t="shared" si="5"/>
        <v>#DIV/0!</v>
      </c>
      <c r="D51" s="440">
        <v>0</v>
      </c>
      <c r="E51" s="443" t="e">
        <f t="shared" si="6"/>
        <v>#DIV/0!</v>
      </c>
      <c r="F51" s="248"/>
      <c r="G51" s="248"/>
      <c r="H51" s="248"/>
      <c r="I51" s="248"/>
      <c r="J51" s="248"/>
      <c r="K51" s="248"/>
      <c r="L51" s="248"/>
      <c r="M51" s="248"/>
    </row>
    <row r="52" spans="1:41" s="249" customFormat="1" ht="12" x14ac:dyDescent="0.2">
      <c r="A52" s="440" t="s">
        <v>276</v>
      </c>
      <c r="B52" s="441">
        <v>0</v>
      </c>
      <c r="C52" s="442" t="e">
        <f t="shared" si="5"/>
        <v>#DIV/0!</v>
      </c>
      <c r="D52" s="440">
        <v>0</v>
      </c>
      <c r="E52" s="443" t="e">
        <f t="shared" si="6"/>
        <v>#DIV/0!</v>
      </c>
      <c r="F52" s="248"/>
      <c r="G52" s="248"/>
      <c r="H52" s="248"/>
      <c r="I52" s="248"/>
      <c r="J52" s="248"/>
      <c r="K52" s="248"/>
      <c r="L52" s="248"/>
      <c r="M52" s="248"/>
    </row>
    <row r="53" spans="1:41" s="249" customFormat="1" ht="12" x14ac:dyDescent="0.2">
      <c r="A53" s="440" t="s">
        <v>277</v>
      </c>
      <c r="B53" s="441">
        <v>0</v>
      </c>
      <c r="C53" s="442" t="e">
        <f t="shared" si="5"/>
        <v>#DIV/0!</v>
      </c>
      <c r="D53" s="440">
        <v>0</v>
      </c>
      <c r="E53" s="443" t="e">
        <f t="shared" si="6"/>
        <v>#DIV/0!</v>
      </c>
      <c r="F53" s="248"/>
      <c r="G53" s="248"/>
      <c r="H53" s="248"/>
      <c r="I53" s="248"/>
      <c r="J53" s="248"/>
      <c r="K53" s="248"/>
      <c r="L53" s="248"/>
      <c r="M53" s="248"/>
    </row>
    <row r="54" spans="1:41" s="249" customFormat="1" ht="12" x14ac:dyDescent="0.2">
      <c r="A54" s="440" t="s">
        <v>278</v>
      </c>
      <c r="B54" s="441">
        <v>0</v>
      </c>
      <c r="C54" s="442" t="e">
        <f t="shared" si="5"/>
        <v>#DIV/0!</v>
      </c>
      <c r="D54" s="440">
        <v>0</v>
      </c>
      <c r="E54" s="443" t="e">
        <f t="shared" si="6"/>
        <v>#DIV/0!</v>
      </c>
      <c r="F54" s="248"/>
      <c r="G54" s="248"/>
      <c r="H54" s="248"/>
      <c r="I54" s="248"/>
      <c r="J54" s="248"/>
      <c r="K54" s="248"/>
      <c r="L54" s="248"/>
      <c r="M54" s="248"/>
    </row>
    <row r="55" spans="1:41" s="249" customFormat="1" ht="12" x14ac:dyDescent="0.2">
      <c r="A55" s="440"/>
      <c r="B55" s="441"/>
      <c r="C55" s="442" t="e">
        <f t="shared" si="5"/>
        <v>#DIV/0!</v>
      </c>
      <c r="D55" s="440"/>
      <c r="E55" s="443" t="e">
        <f t="shared" si="6"/>
        <v>#DIV/0!</v>
      </c>
      <c r="F55" s="248"/>
      <c r="G55" s="248"/>
      <c r="H55" s="248"/>
      <c r="I55" s="248"/>
      <c r="J55" s="248"/>
      <c r="K55" s="248"/>
      <c r="L55" s="248"/>
      <c r="M55" s="248"/>
    </row>
    <row r="56" spans="1:41" s="249" customFormat="1" ht="12" x14ac:dyDescent="0.2">
      <c r="A56" s="444" t="s">
        <v>32</v>
      </c>
      <c r="B56" s="445">
        <f>SUM(B25:B55)</f>
        <v>0</v>
      </c>
      <c r="C56" s="446"/>
      <c r="D56" s="447"/>
      <c r="E56" s="448" t="e">
        <f>SUM(E25:E55)</f>
        <v>#DIV/0!</v>
      </c>
    </row>
    <row r="57" spans="1:41" s="249" customFormat="1" ht="14.25" customHeight="1" x14ac:dyDescent="0.2"/>
    <row r="58" spans="1:41" s="249" customFormat="1" ht="16.5" customHeight="1" x14ac:dyDescent="0.2">
      <c r="A58" s="556" t="s">
        <v>279</v>
      </c>
      <c r="B58" s="556"/>
      <c r="C58" s="556"/>
      <c r="D58" s="556"/>
      <c r="E58" s="556"/>
      <c r="F58" s="556"/>
      <c r="G58" s="556"/>
      <c r="H58" s="556"/>
      <c r="I58" s="556"/>
      <c r="J58" s="556"/>
      <c r="K58" s="556"/>
    </row>
    <row r="59" spans="1:41" s="249" customFormat="1" ht="21.75" customHeight="1" x14ac:dyDescent="0.2">
      <c r="A59" s="449"/>
      <c r="B59" s="449"/>
      <c r="C59" s="449"/>
      <c r="D59" s="449"/>
      <c r="E59" s="449"/>
      <c r="F59" s="449"/>
      <c r="G59" s="449"/>
      <c r="H59" s="449"/>
      <c r="I59" s="449"/>
      <c r="J59" s="449"/>
      <c r="K59" s="449"/>
      <c r="P59" s="431"/>
    </row>
    <row r="60" spans="1:41" s="249" customFormat="1" ht="12" x14ac:dyDescent="0.2">
      <c r="A60" s="564" t="s">
        <v>280</v>
      </c>
      <c r="B60" s="566" t="s">
        <v>281</v>
      </c>
      <c r="C60" s="566"/>
      <c r="D60" s="566"/>
      <c r="E60" s="566"/>
      <c r="F60" s="566"/>
      <c r="G60" s="566"/>
      <c r="H60" s="566"/>
      <c r="I60" s="566"/>
      <c r="J60" s="566"/>
      <c r="K60" s="566"/>
      <c r="L60" s="566"/>
      <c r="M60" s="566"/>
      <c r="N60" s="566"/>
      <c r="O60" s="567"/>
      <c r="P60" s="568"/>
      <c r="Q60" s="568"/>
      <c r="R60" s="568"/>
      <c r="S60" s="568"/>
      <c r="T60" s="568"/>
      <c r="U60" s="568"/>
      <c r="V60" s="568"/>
      <c r="W60" s="568"/>
      <c r="X60" s="568"/>
      <c r="Y60" s="568"/>
      <c r="Z60" s="568"/>
      <c r="AA60" s="568"/>
      <c r="AB60" s="568"/>
      <c r="AC60" s="568"/>
      <c r="AD60" s="568"/>
      <c r="AE60" s="568"/>
      <c r="AF60" s="568"/>
      <c r="AG60" s="568"/>
      <c r="AH60" s="568"/>
      <c r="AI60" s="568"/>
      <c r="AJ60" s="568"/>
      <c r="AK60" s="568"/>
      <c r="AL60" s="568"/>
      <c r="AM60" s="568"/>
      <c r="AN60" s="568"/>
      <c r="AO60" s="568"/>
    </row>
    <row r="61" spans="1:41" s="249" customFormat="1" ht="12" x14ac:dyDescent="0.2">
      <c r="A61" s="565"/>
      <c r="B61" s="450">
        <v>1</v>
      </c>
      <c r="C61" s="450">
        <f>B61+1</f>
        <v>2</v>
      </c>
      <c r="D61" s="450">
        <f t="shared" ref="D61:O61" si="7">C61+1</f>
        <v>3</v>
      </c>
      <c r="E61" s="450">
        <f t="shared" si="7"/>
        <v>4</v>
      </c>
      <c r="F61" s="450">
        <f t="shared" si="7"/>
        <v>5</v>
      </c>
      <c r="G61" s="450">
        <f t="shared" si="7"/>
        <v>6</v>
      </c>
      <c r="H61" s="450">
        <f t="shared" si="7"/>
        <v>7</v>
      </c>
      <c r="I61" s="450">
        <f t="shared" si="7"/>
        <v>8</v>
      </c>
      <c r="J61" s="450">
        <f t="shared" si="7"/>
        <v>9</v>
      </c>
      <c r="K61" s="450">
        <f t="shared" si="7"/>
        <v>10</v>
      </c>
      <c r="L61" s="450">
        <f t="shared" si="7"/>
        <v>11</v>
      </c>
      <c r="M61" s="450">
        <f t="shared" si="7"/>
        <v>12</v>
      </c>
      <c r="N61" s="450">
        <f t="shared" si="7"/>
        <v>13</v>
      </c>
      <c r="O61" s="451">
        <f t="shared" si="7"/>
        <v>14</v>
      </c>
      <c r="P61" s="452"/>
      <c r="Q61" s="452"/>
      <c r="R61" s="452"/>
      <c r="S61" s="452"/>
      <c r="T61" s="452"/>
      <c r="U61" s="452"/>
      <c r="V61" s="452"/>
      <c r="W61" s="452"/>
      <c r="X61" s="452"/>
      <c r="Y61" s="452"/>
      <c r="Z61" s="452"/>
      <c r="AA61" s="452"/>
      <c r="AB61" s="452"/>
      <c r="AC61" s="452"/>
      <c r="AD61" s="452"/>
      <c r="AE61" s="452"/>
      <c r="AF61" s="452"/>
      <c r="AG61" s="452"/>
      <c r="AH61" s="452"/>
      <c r="AI61" s="452"/>
      <c r="AJ61" s="452"/>
      <c r="AK61" s="452"/>
      <c r="AL61" s="452"/>
      <c r="AM61" s="452"/>
      <c r="AN61" s="452"/>
      <c r="AO61" s="452"/>
    </row>
    <row r="62" spans="1:41" s="249" customFormat="1" ht="12" x14ac:dyDescent="0.2">
      <c r="A62" s="453" t="s">
        <v>239</v>
      </c>
      <c r="B62" s="454">
        <f t="shared" ref="B62:N62" si="8">D12</f>
        <v>0</v>
      </c>
      <c r="C62" s="454">
        <f t="shared" si="8"/>
        <v>0</v>
      </c>
      <c r="D62" s="454">
        <f t="shared" si="8"/>
        <v>0</v>
      </c>
      <c r="E62" s="454">
        <f t="shared" si="8"/>
        <v>0</v>
      </c>
      <c r="F62" s="454">
        <f t="shared" si="8"/>
        <v>0</v>
      </c>
      <c r="G62" s="454">
        <f t="shared" si="8"/>
        <v>0</v>
      </c>
      <c r="H62" s="454">
        <f t="shared" si="8"/>
        <v>0</v>
      </c>
      <c r="I62" s="454">
        <f t="shared" si="8"/>
        <v>0</v>
      </c>
      <c r="J62" s="454">
        <f t="shared" si="8"/>
        <v>0</v>
      </c>
      <c r="K62" s="454">
        <f t="shared" si="8"/>
        <v>0</v>
      </c>
      <c r="L62" s="454">
        <f t="shared" si="8"/>
        <v>0</v>
      </c>
      <c r="M62" s="454">
        <f t="shared" si="8"/>
        <v>0</v>
      </c>
      <c r="N62" s="454">
        <f t="shared" si="8"/>
        <v>0</v>
      </c>
      <c r="O62" s="455">
        <f>N62</f>
        <v>0</v>
      </c>
      <c r="P62" s="456"/>
      <c r="Q62" s="456"/>
      <c r="R62" s="456"/>
      <c r="S62" s="456"/>
      <c r="T62" s="456"/>
      <c r="U62" s="456"/>
      <c r="V62" s="456"/>
      <c r="W62" s="456"/>
      <c r="X62" s="456"/>
      <c r="Y62" s="456"/>
      <c r="Z62" s="456"/>
      <c r="AA62" s="456"/>
      <c r="AB62" s="456"/>
      <c r="AC62" s="456"/>
      <c r="AD62" s="456"/>
      <c r="AE62" s="456"/>
      <c r="AF62" s="456"/>
      <c r="AG62" s="456"/>
      <c r="AH62" s="456"/>
      <c r="AI62" s="456"/>
      <c r="AJ62" s="456"/>
      <c r="AK62" s="456"/>
      <c r="AL62" s="456"/>
      <c r="AM62" s="456"/>
      <c r="AN62" s="456"/>
      <c r="AO62" s="456"/>
    </row>
    <row r="63" spans="1:41" s="249" customFormat="1" ht="12" x14ac:dyDescent="0.2">
      <c r="A63" s="453" t="s">
        <v>282</v>
      </c>
      <c r="B63" s="454"/>
      <c r="C63" s="454"/>
      <c r="D63" s="454"/>
      <c r="E63" s="454"/>
      <c r="F63" s="454"/>
      <c r="G63" s="454"/>
      <c r="H63" s="454"/>
      <c r="I63" s="454"/>
      <c r="J63" s="454"/>
      <c r="K63" s="454"/>
      <c r="L63" s="454"/>
      <c r="M63" s="454"/>
      <c r="N63" s="454"/>
      <c r="O63" s="250">
        <f>IF(Q6-Q9&gt;0,NPV(4%,P62:AO62),0)</f>
        <v>0</v>
      </c>
      <c r="P63" s="251"/>
    </row>
    <row r="64" spans="1:41" s="249" customFormat="1" ht="12" x14ac:dyDescent="0.2">
      <c r="A64" s="448" t="s">
        <v>283</v>
      </c>
      <c r="B64" s="457">
        <f>SUM(B62:B63)</f>
        <v>0</v>
      </c>
      <c r="C64" s="457">
        <f>SUM(C62:C63)</f>
        <v>0</v>
      </c>
      <c r="D64" s="457">
        <f>SUM(D62:D63)</f>
        <v>0</v>
      </c>
      <c r="E64" s="457">
        <f>SUM(E62:E63)</f>
        <v>0</v>
      </c>
      <c r="F64" s="457">
        <f>SUM(F62:F63)</f>
        <v>0</v>
      </c>
      <c r="G64" s="457">
        <f t="shared" ref="G64:O64" si="9">SUM(G62:G63)</f>
        <v>0</v>
      </c>
      <c r="H64" s="457">
        <f t="shared" si="9"/>
        <v>0</v>
      </c>
      <c r="I64" s="457">
        <f t="shared" si="9"/>
        <v>0</v>
      </c>
      <c r="J64" s="457">
        <f t="shared" si="9"/>
        <v>0</v>
      </c>
      <c r="K64" s="457">
        <f t="shared" si="9"/>
        <v>0</v>
      </c>
      <c r="L64" s="457">
        <f t="shared" si="9"/>
        <v>0</v>
      </c>
      <c r="M64" s="457">
        <f t="shared" si="9"/>
        <v>0</v>
      </c>
      <c r="N64" s="457">
        <f t="shared" si="9"/>
        <v>0</v>
      </c>
      <c r="O64" s="457">
        <f t="shared" si="9"/>
        <v>0</v>
      </c>
      <c r="P64" s="251"/>
    </row>
    <row r="65" spans="1:41" x14ac:dyDescent="0.25">
      <c r="A65" s="308"/>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c r="AH65" s="308"/>
      <c r="AI65" s="308"/>
      <c r="AJ65" s="308"/>
      <c r="AK65" s="308"/>
      <c r="AL65" s="308"/>
      <c r="AM65" s="308"/>
      <c r="AN65" s="308"/>
      <c r="AO65" s="308"/>
    </row>
    <row r="66" spans="1:41" ht="15.75" thickBot="1" x14ac:dyDescent="0.3">
      <c r="A66" s="308"/>
      <c r="B66" s="308"/>
      <c r="C66" s="308"/>
      <c r="D66" s="308"/>
      <c r="E66" s="308"/>
      <c r="F66" s="308"/>
      <c r="G66" s="308"/>
      <c r="H66" s="308"/>
      <c r="I66" s="308"/>
      <c r="J66" s="308"/>
      <c r="K66" s="308"/>
      <c r="L66" s="308"/>
      <c r="M66" s="308"/>
      <c r="N66" s="308"/>
      <c r="O66" s="458"/>
      <c r="P66" s="308"/>
      <c r="Q66" s="308"/>
      <c r="R66" s="308"/>
      <c r="S66" s="308"/>
      <c r="T66" s="308"/>
      <c r="U66" s="308"/>
      <c r="V66" s="308"/>
      <c r="W66" s="308"/>
      <c r="X66" s="308"/>
      <c r="Y66" s="308"/>
      <c r="Z66" s="308"/>
      <c r="AA66" s="308"/>
      <c r="AB66" s="308"/>
      <c r="AC66" s="308"/>
      <c r="AD66" s="308"/>
      <c r="AE66" s="308"/>
      <c r="AF66" s="308"/>
      <c r="AG66" s="308"/>
      <c r="AH66" s="308"/>
      <c r="AI66" s="308"/>
      <c r="AJ66" s="308"/>
      <c r="AK66" s="308"/>
      <c r="AL66" s="308"/>
      <c r="AM66" s="308"/>
      <c r="AN66" s="308"/>
      <c r="AO66" s="308"/>
    </row>
    <row r="67" spans="1:41" s="318" customFormat="1" ht="28.9" customHeight="1" x14ac:dyDescent="0.2">
      <c r="A67" s="559" t="s">
        <v>437</v>
      </c>
      <c r="B67" s="560"/>
      <c r="C67" s="561"/>
      <c r="D67" s="459"/>
      <c r="E67" s="460"/>
      <c r="F67" s="460"/>
      <c r="G67" s="460"/>
      <c r="H67" s="460"/>
      <c r="I67" s="460"/>
      <c r="J67" s="460"/>
      <c r="K67" s="460"/>
      <c r="L67" s="460"/>
      <c r="M67" s="460"/>
      <c r="N67" s="460"/>
      <c r="O67" s="460"/>
      <c r="P67" s="460"/>
      <c r="Q67" s="460"/>
      <c r="R67" s="460"/>
      <c r="S67" s="460"/>
      <c r="T67" s="460"/>
      <c r="U67" s="460"/>
      <c r="V67" s="460"/>
      <c r="W67" s="460"/>
      <c r="X67" s="460"/>
      <c r="Y67" s="460"/>
      <c r="Z67" s="460"/>
      <c r="AA67" s="460"/>
      <c r="AB67" s="460"/>
      <c r="AC67" s="460"/>
      <c r="AD67" s="460"/>
      <c r="AE67" s="460"/>
      <c r="AF67" s="460"/>
      <c r="AG67" s="460"/>
      <c r="AH67" s="460"/>
      <c r="AI67" s="460"/>
      <c r="AJ67" s="460"/>
      <c r="AK67" s="460"/>
      <c r="AL67" s="460"/>
      <c r="AM67" s="460"/>
      <c r="AN67" s="460"/>
      <c r="AO67" s="460"/>
    </row>
    <row r="68" spans="1:41" s="318" customFormat="1" ht="15" customHeight="1" x14ac:dyDescent="0.2">
      <c r="A68" s="461"/>
      <c r="B68" s="562" t="s">
        <v>281</v>
      </c>
      <c r="C68" s="562"/>
      <c r="D68" s="562"/>
      <c r="E68" s="562"/>
      <c r="F68" s="562"/>
      <c r="G68" s="562"/>
      <c r="H68" s="562"/>
      <c r="I68" s="562"/>
      <c r="J68" s="562"/>
      <c r="K68" s="562"/>
      <c r="L68" s="562"/>
      <c r="M68" s="562"/>
      <c r="N68" s="562"/>
      <c r="O68" s="563"/>
      <c r="P68" s="460"/>
      <c r="Q68" s="460"/>
      <c r="R68" s="460"/>
      <c r="S68" s="460"/>
      <c r="T68" s="460"/>
      <c r="U68" s="460"/>
      <c r="V68" s="460"/>
      <c r="W68" s="460"/>
      <c r="X68" s="460"/>
      <c r="Y68" s="460"/>
      <c r="Z68" s="460"/>
      <c r="AA68" s="460"/>
      <c r="AB68" s="460"/>
      <c r="AC68" s="460"/>
      <c r="AD68" s="460"/>
      <c r="AE68" s="460"/>
      <c r="AF68" s="460"/>
      <c r="AG68" s="460"/>
      <c r="AH68" s="460"/>
      <c r="AI68" s="460"/>
      <c r="AJ68" s="460"/>
      <c r="AK68" s="460"/>
      <c r="AL68" s="460"/>
      <c r="AM68" s="460"/>
      <c r="AN68" s="460"/>
      <c r="AO68" s="460"/>
    </row>
    <row r="69" spans="1:41" s="318" customFormat="1" ht="13.15" customHeight="1" x14ac:dyDescent="0.2">
      <c r="A69" s="461"/>
      <c r="B69" s="462">
        <v>1</v>
      </c>
      <c r="C69" s="462">
        <f t="shared" ref="C69:O69" si="10">B69+1</f>
        <v>2</v>
      </c>
      <c r="D69" s="462">
        <f t="shared" si="10"/>
        <v>3</v>
      </c>
      <c r="E69" s="462">
        <f t="shared" si="10"/>
        <v>4</v>
      </c>
      <c r="F69" s="462">
        <f t="shared" si="10"/>
        <v>5</v>
      </c>
      <c r="G69" s="462">
        <f t="shared" si="10"/>
        <v>6</v>
      </c>
      <c r="H69" s="462">
        <f t="shared" si="10"/>
        <v>7</v>
      </c>
      <c r="I69" s="462">
        <f t="shared" si="10"/>
        <v>8</v>
      </c>
      <c r="J69" s="462">
        <f t="shared" si="10"/>
        <v>9</v>
      </c>
      <c r="K69" s="462">
        <f t="shared" si="10"/>
        <v>10</v>
      </c>
      <c r="L69" s="462">
        <f t="shared" si="10"/>
        <v>11</v>
      </c>
      <c r="M69" s="462">
        <f t="shared" si="10"/>
        <v>12</v>
      </c>
      <c r="N69" s="462">
        <f t="shared" si="10"/>
        <v>13</v>
      </c>
      <c r="O69" s="462">
        <f t="shared" si="10"/>
        <v>14</v>
      </c>
      <c r="P69" s="463" t="s">
        <v>32</v>
      </c>
      <c r="Q69" s="460"/>
      <c r="R69" s="460"/>
      <c r="S69" s="460"/>
      <c r="T69" s="460"/>
      <c r="U69" s="460"/>
      <c r="V69" s="460"/>
      <c r="W69" s="460"/>
      <c r="X69" s="460"/>
      <c r="Y69" s="460"/>
      <c r="Z69" s="460"/>
      <c r="AA69" s="460"/>
      <c r="AB69" s="460"/>
      <c r="AC69" s="460"/>
      <c r="AD69" s="460"/>
      <c r="AE69" s="460"/>
      <c r="AF69" s="460"/>
      <c r="AG69" s="460"/>
      <c r="AH69" s="460"/>
      <c r="AI69" s="460"/>
      <c r="AJ69" s="460"/>
      <c r="AK69" s="460"/>
      <c r="AL69" s="460"/>
      <c r="AM69" s="460"/>
      <c r="AN69" s="460"/>
      <c r="AO69" s="460"/>
    </row>
    <row r="70" spans="1:41" s="318" customFormat="1" ht="14.25" x14ac:dyDescent="0.2">
      <c r="A70" s="464" t="s">
        <v>430</v>
      </c>
      <c r="B70" s="55">
        <f>'Proiectii financiare marginale'!D21*POWER(1+$B$4,-B69)</f>
        <v>0</v>
      </c>
      <c r="C70" s="55">
        <f>'Proiectii financiare marginale'!E21*POWER(1+$B$4,-C69)</f>
        <v>0</v>
      </c>
      <c r="D70" s="55">
        <f>'Proiectii financiare marginale'!F21*POWER(1+$B$4,-D69)</f>
        <v>0</v>
      </c>
      <c r="E70" s="55">
        <f>'Proiectii financiare marginale'!G21*POWER(1+$B$4,-E69)</f>
        <v>0</v>
      </c>
      <c r="F70" s="55">
        <f>'Proiectii financiare marginale'!H21*POWER(1+$B$4,-F69)</f>
        <v>0</v>
      </c>
      <c r="G70" s="55">
        <f>'Proiectii financiare marginale'!I21*POWER(1+$B$4,-G69)</f>
        <v>0</v>
      </c>
      <c r="H70" s="55">
        <f>'Proiectii financiare marginale'!J21*POWER(1+$B$4,-H69)</f>
        <v>0</v>
      </c>
      <c r="I70" s="55">
        <f>'Proiectii financiare marginale'!K21*POWER(1+$B$4,-I69)</f>
        <v>0</v>
      </c>
      <c r="J70" s="55">
        <f>'Proiectii financiare marginale'!L21*POWER(1+$B$4,-J69)</f>
        <v>0</v>
      </c>
      <c r="K70" s="55">
        <f>'Proiectii financiare marginale'!M21*POWER(1+$B$4,-K69)</f>
        <v>0</v>
      </c>
      <c r="L70" s="55">
        <f>'Proiectii financiare marginale'!N21*POWER(1+$B$4,-L69)</f>
        <v>0</v>
      </c>
      <c r="M70" s="55">
        <f>'Proiectii financiare marginale'!O21*POWER(1+$B$4,-M69)</f>
        <v>0</v>
      </c>
      <c r="N70" s="55">
        <f>'Proiectii financiare marginale'!P21*POWER(1+$B$4,-N69)</f>
        <v>0</v>
      </c>
      <c r="O70" s="319">
        <f>'Proiectii financiare marginale'!Q21*POWER(1+$B$4,-O69)</f>
        <v>0</v>
      </c>
      <c r="P70" s="465">
        <f>SUM(B70:O70)</f>
        <v>0</v>
      </c>
      <c r="Q70" s="460"/>
      <c r="R70" s="460"/>
      <c r="S70" s="460"/>
      <c r="T70" s="460"/>
      <c r="U70" s="460"/>
      <c r="V70" s="460"/>
      <c r="W70" s="460"/>
      <c r="X70" s="460"/>
      <c r="Y70" s="460"/>
      <c r="Z70" s="460"/>
      <c r="AA70" s="460"/>
      <c r="AB70" s="460"/>
      <c r="AC70" s="460"/>
      <c r="AD70" s="460"/>
      <c r="AE70" s="460"/>
      <c r="AF70" s="460"/>
      <c r="AG70" s="460"/>
      <c r="AH70" s="460"/>
      <c r="AI70" s="460"/>
      <c r="AJ70" s="460"/>
      <c r="AK70" s="460"/>
      <c r="AL70" s="460"/>
      <c r="AM70" s="460"/>
      <c r="AN70" s="460"/>
      <c r="AO70" s="460"/>
    </row>
    <row r="71" spans="1:41" s="318" customFormat="1" ht="14.25" x14ac:dyDescent="0.2">
      <c r="A71" s="464" t="s">
        <v>431</v>
      </c>
      <c r="B71" s="55">
        <f>'Proiectii financiare marginale'!B39*POWER(1+$B$4,-B69)</f>
        <v>0</v>
      </c>
      <c r="C71" s="55">
        <f>'Proiectii financiare marginale'!C39*POWER(1+$B$4,-C69)</f>
        <v>0</v>
      </c>
      <c r="D71" s="55">
        <f>'Proiectii financiare marginale'!D39*POWER(1+$B$4,-D69)</f>
        <v>0</v>
      </c>
      <c r="E71" s="55">
        <f>'Proiectii financiare marginale'!E39*POWER(1+$B$4,-E69)</f>
        <v>0</v>
      </c>
      <c r="F71" s="55">
        <f>'Proiectii financiare marginale'!F39*POWER(1+$B$4,-F69)</f>
        <v>0</v>
      </c>
      <c r="G71" s="55">
        <f>'Proiectii financiare marginale'!G39*POWER(1+$B$4,-G69)</f>
        <v>0</v>
      </c>
      <c r="H71" s="55">
        <f>'Proiectii financiare marginale'!H39*POWER(1+$B$4,-H69)</f>
        <v>0</v>
      </c>
      <c r="I71" s="55">
        <f>'Proiectii financiare marginale'!I39*POWER(1+$B$4,-I69)</f>
        <v>0</v>
      </c>
      <c r="J71" s="55">
        <f>'Proiectii financiare marginale'!J39*POWER(1+$B$4,-J69)</f>
        <v>0</v>
      </c>
      <c r="K71" s="55">
        <f>'Proiectii financiare marginale'!K39*POWER(1+$B$4,-K69)</f>
        <v>0</v>
      </c>
      <c r="L71" s="55">
        <f>'Proiectii financiare marginale'!L39*POWER(1+$B$4,-L69)</f>
        <v>0</v>
      </c>
      <c r="M71" s="55">
        <f>'Proiectii financiare marginale'!M39*POWER(1+$B$4,-M69)</f>
        <v>0</v>
      </c>
      <c r="N71" s="55">
        <f>'Proiectii financiare marginale'!N39*POWER(1+$B$4,-N69)</f>
        <v>0</v>
      </c>
      <c r="O71" s="319">
        <f>'Proiectii financiare marginale'!O39*POWER(1+$B$4,-O69)</f>
        <v>0</v>
      </c>
      <c r="P71" s="465">
        <f>SUM(B71:O71)</f>
        <v>0</v>
      </c>
      <c r="Q71" s="460"/>
      <c r="R71" s="460"/>
      <c r="S71" s="460"/>
      <c r="T71" s="460"/>
      <c r="U71" s="460"/>
      <c r="V71" s="460"/>
      <c r="W71" s="460"/>
      <c r="X71" s="460"/>
      <c r="Y71" s="460"/>
      <c r="Z71" s="460"/>
      <c r="AA71" s="460"/>
      <c r="AB71" s="460"/>
      <c r="AC71" s="460"/>
      <c r="AD71" s="460"/>
      <c r="AE71" s="460"/>
      <c r="AF71" s="460"/>
      <c r="AG71" s="460"/>
      <c r="AH71" s="460"/>
      <c r="AI71" s="460"/>
      <c r="AJ71" s="460"/>
      <c r="AK71" s="460"/>
      <c r="AL71" s="460"/>
      <c r="AM71" s="460"/>
      <c r="AN71" s="460"/>
      <c r="AO71" s="460"/>
    </row>
    <row r="72" spans="1:41" s="318" customFormat="1" ht="14.25" x14ac:dyDescent="0.2">
      <c r="A72" s="464" t="s">
        <v>432</v>
      </c>
      <c r="B72" s="465">
        <f>B70-B71</f>
        <v>0</v>
      </c>
      <c r="C72" s="465">
        <f t="shared" ref="C72:P72" si="11">C70-C71</f>
        <v>0</v>
      </c>
      <c r="D72" s="465">
        <f t="shared" si="11"/>
        <v>0</v>
      </c>
      <c r="E72" s="465">
        <f t="shared" si="11"/>
        <v>0</v>
      </c>
      <c r="F72" s="465">
        <f t="shared" si="11"/>
        <v>0</v>
      </c>
      <c r="G72" s="465">
        <f t="shared" si="11"/>
        <v>0</v>
      </c>
      <c r="H72" s="465">
        <f t="shared" si="11"/>
        <v>0</v>
      </c>
      <c r="I72" s="465">
        <f t="shared" si="11"/>
        <v>0</v>
      </c>
      <c r="J72" s="465">
        <f t="shared" si="11"/>
        <v>0</v>
      </c>
      <c r="K72" s="465">
        <f t="shared" si="11"/>
        <v>0</v>
      </c>
      <c r="L72" s="465">
        <f t="shared" si="11"/>
        <v>0</v>
      </c>
      <c r="M72" s="465">
        <f t="shared" si="11"/>
        <v>0</v>
      </c>
      <c r="N72" s="465">
        <f t="shared" si="11"/>
        <v>0</v>
      </c>
      <c r="O72" s="466">
        <f t="shared" si="11"/>
        <v>0</v>
      </c>
      <c r="P72" s="465">
        <f t="shared" si="11"/>
        <v>0</v>
      </c>
      <c r="Q72" s="460"/>
      <c r="R72" s="460"/>
      <c r="S72" s="460"/>
      <c r="T72" s="460"/>
      <c r="U72" s="460"/>
      <c r="V72" s="460"/>
      <c r="W72" s="460"/>
      <c r="X72" s="460"/>
      <c r="Y72" s="460"/>
      <c r="Z72" s="460"/>
      <c r="AA72" s="460"/>
      <c r="AB72" s="460"/>
      <c r="AC72" s="460"/>
      <c r="AD72" s="460"/>
      <c r="AE72" s="460"/>
      <c r="AF72" s="460"/>
      <c r="AG72" s="460"/>
      <c r="AH72" s="460"/>
      <c r="AI72" s="460"/>
      <c r="AJ72" s="460"/>
      <c r="AK72" s="460"/>
      <c r="AL72" s="460"/>
      <c r="AM72" s="460"/>
      <c r="AN72" s="460"/>
      <c r="AO72" s="460"/>
    </row>
    <row r="73" spans="1:41" s="318" customFormat="1" ht="14.25" x14ac:dyDescent="0.2">
      <c r="A73" s="467" t="s">
        <v>433</v>
      </c>
      <c r="B73" s="468"/>
      <c r="C73" s="469" t="e">
        <f>(C72-B72)/B72</f>
        <v>#DIV/0!</v>
      </c>
      <c r="D73" s="469" t="e">
        <f>(D72-C72)/C72</f>
        <v>#DIV/0!</v>
      </c>
      <c r="E73" s="469" t="e">
        <f t="shared" ref="E73:O73" si="12">(E72-D72)/D72</f>
        <v>#DIV/0!</v>
      </c>
      <c r="F73" s="469" t="e">
        <f t="shared" si="12"/>
        <v>#DIV/0!</v>
      </c>
      <c r="G73" s="469" t="e">
        <f t="shared" si="12"/>
        <v>#DIV/0!</v>
      </c>
      <c r="H73" s="469" t="e">
        <f t="shared" si="12"/>
        <v>#DIV/0!</v>
      </c>
      <c r="I73" s="469" t="e">
        <f t="shared" si="12"/>
        <v>#DIV/0!</v>
      </c>
      <c r="J73" s="469" t="e">
        <f t="shared" si="12"/>
        <v>#DIV/0!</v>
      </c>
      <c r="K73" s="469" t="e">
        <f t="shared" si="12"/>
        <v>#DIV/0!</v>
      </c>
      <c r="L73" s="469" t="e">
        <f t="shared" si="12"/>
        <v>#DIV/0!</v>
      </c>
      <c r="M73" s="469" t="e">
        <f t="shared" si="12"/>
        <v>#DIV/0!</v>
      </c>
      <c r="N73" s="469" t="e">
        <f t="shared" si="12"/>
        <v>#DIV/0!</v>
      </c>
      <c r="O73" s="470" t="e">
        <f t="shared" si="12"/>
        <v>#DIV/0!</v>
      </c>
      <c r="P73" s="471" t="e">
        <f>(P72-B72)/B72</f>
        <v>#DIV/0!</v>
      </c>
      <c r="Q73" s="460"/>
      <c r="R73" s="460"/>
      <c r="S73" s="460"/>
      <c r="T73" s="460"/>
      <c r="U73" s="460"/>
      <c r="V73" s="460"/>
      <c r="W73" s="460"/>
      <c r="X73" s="460"/>
      <c r="Y73" s="460"/>
      <c r="Z73" s="460"/>
      <c r="AA73" s="460"/>
      <c r="AB73" s="460"/>
      <c r="AC73" s="460"/>
      <c r="AD73" s="460"/>
      <c r="AE73" s="460"/>
      <c r="AF73" s="460"/>
      <c r="AG73" s="460"/>
      <c r="AH73" s="460"/>
      <c r="AI73" s="460"/>
      <c r="AJ73" s="460"/>
      <c r="AK73" s="460"/>
      <c r="AL73" s="460"/>
      <c r="AM73" s="460"/>
      <c r="AN73" s="460"/>
      <c r="AO73" s="460"/>
    </row>
  </sheetData>
  <mergeCells count="12">
    <mergeCell ref="A67:C67"/>
    <mergeCell ref="B68:O68"/>
    <mergeCell ref="A60:A61"/>
    <mergeCell ref="B60:O60"/>
    <mergeCell ref="P60:AO60"/>
    <mergeCell ref="A1:F1"/>
    <mergeCell ref="A2:L2"/>
    <mergeCell ref="A58:K58"/>
    <mergeCell ref="A16:K16"/>
    <mergeCell ref="A17:D17"/>
    <mergeCell ref="A19:K19"/>
    <mergeCell ref="A20:K20"/>
  </mergeCells>
  <conditionalFormatting sqref="B15">
    <cfRule type="cellIs" dxfId="3" priority="6" operator="greaterThan">
      <formula>0</formula>
    </cfRule>
  </conditionalFormatting>
  <conditionalFormatting sqref="C15:D15">
    <cfRule type="containsText" dxfId="2" priority="3" operator="containsText" text="&gt;0">
      <formula>NOT(ISERROR(SEARCH("&gt;0",C15)))</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Z21"/>
  <sheetViews>
    <sheetView topLeftCell="A3" workbookViewId="0">
      <selection activeCell="E25" sqref="E25"/>
    </sheetView>
  </sheetViews>
  <sheetFormatPr defaultColWidth="9.140625" defaultRowHeight="15.75" x14ac:dyDescent="0.3"/>
  <cols>
    <col min="1" max="1" width="37.7109375" style="277" customWidth="1"/>
    <col min="2" max="2" width="5" style="277" customWidth="1"/>
    <col min="3" max="3" width="18.7109375" style="276" customWidth="1"/>
    <col min="4" max="4" width="10.28515625" style="276" hidden="1" customWidth="1"/>
    <col min="5" max="12" width="19" style="277" customWidth="1"/>
    <col min="13" max="18" width="19" style="254" customWidth="1"/>
    <col min="19" max="25" width="7" style="254" customWidth="1"/>
    <col min="27" max="16384" width="9.140625" style="254"/>
  </cols>
  <sheetData>
    <row r="1" spans="1:26" ht="19.5" customHeight="1" x14ac:dyDescent="0.3">
      <c r="A1" s="281" t="s">
        <v>304</v>
      </c>
      <c r="B1" s="252"/>
      <c r="C1" s="252"/>
      <c r="D1" s="252"/>
      <c r="E1" s="253"/>
      <c r="F1" s="253"/>
      <c r="G1" s="253"/>
      <c r="H1" s="253"/>
      <c r="I1" s="253"/>
      <c r="J1" s="253"/>
      <c r="K1" s="253"/>
      <c r="L1" s="253"/>
    </row>
    <row r="2" spans="1:26" ht="39" customHeight="1" x14ac:dyDescent="0.3">
      <c r="A2" s="569"/>
      <c r="B2" s="569"/>
      <c r="C2" s="569"/>
      <c r="D2" s="569"/>
      <c r="E2" s="569"/>
      <c r="F2" s="569"/>
      <c r="G2" s="569"/>
      <c r="H2" s="569"/>
      <c r="I2" s="569"/>
      <c r="J2" s="555"/>
      <c r="K2" s="555"/>
      <c r="L2" s="555"/>
      <c r="Z2" s="254"/>
    </row>
    <row r="3" spans="1:26" s="48" customFormat="1" ht="23.25" customHeight="1" x14ac:dyDescent="0.25">
      <c r="A3" s="255"/>
      <c r="B3" s="256"/>
      <c r="C3" s="257"/>
      <c r="D3" s="256" t="s">
        <v>284</v>
      </c>
      <c r="E3" s="570" t="s">
        <v>302</v>
      </c>
      <c r="F3" s="570"/>
      <c r="G3" s="570"/>
      <c r="H3" s="570"/>
      <c r="I3" s="570"/>
      <c r="J3" s="570"/>
      <c r="K3" s="570"/>
      <c r="L3" s="570"/>
      <c r="M3" s="570"/>
      <c r="N3" s="570"/>
      <c r="O3" s="570"/>
      <c r="P3" s="570"/>
      <c r="Q3" s="570"/>
      <c r="R3" s="570"/>
    </row>
    <row r="4" spans="1:26" s="48" customFormat="1" ht="15" x14ac:dyDescent="0.2">
      <c r="A4" s="258" t="s">
        <v>285</v>
      </c>
      <c r="B4" s="259"/>
      <c r="C4" s="260" t="s">
        <v>94</v>
      </c>
      <c r="D4" s="261">
        <v>0</v>
      </c>
      <c r="E4" s="262">
        <v>1</v>
      </c>
      <c r="F4" s="262">
        <v>2</v>
      </c>
      <c r="G4" s="262">
        <v>3</v>
      </c>
      <c r="H4" s="262">
        <v>4</v>
      </c>
      <c r="I4" s="262">
        <v>5</v>
      </c>
      <c r="J4" s="262">
        <v>6</v>
      </c>
      <c r="K4" s="262">
        <v>7</v>
      </c>
      <c r="L4" s="262">
        <v>8</v>
      </c>
      <c r="M4" s="262">
        <v>9</v>
      </c>
      <c r="N4" s="262">
        <v>10</v>
      </c>
      <c r="O4" s="262">
        <v>11</v>
      </c>
      <c r="P4" s="262">
        <v>12</v>
      </c>
      <c r="Q4" s="262">
        <v>13</v>
      </c>
      <c r="R4" s="262">
        <v>14</v>
      </c>
    </row>
    <row r="5" spans="1:26" s="48" customFormat="1" ht="15" x14ac:dyDescent="0.2">
      <c r="A5" s="238" t="s">
        <v>286</v>
      </c>
      <c r="B5" s="263"/>
      <c r="C5" s="45">
        <f>SUM(E5:R5)</f>
        <v>0</v>
      </c>
      <c r="D5" s="39"/>
      <c r="E5" s="39">
        <f>'Proiectii financiare_V,Ch act'!D98-SUM('Proiectii financiare_V,Ch act'!D93:D94)</f>
        <v>0</v>
      </c>
      <c r="F5" s="39">
        <f>'Proiectii financiare_V,Ch act'!E98-SUM('Proiectii financiare_V,Ch act'!E93:E94)</f>
        <v>0</v>
      </c>
      <c r="G5" s="39">
        <f>'Proiectii financiare_V,Ch act'!F98-SUM('Proiectii financiare_V,Ch act'!F93:F94)</f>
        <v>0</v>
      </c>
      <c r="H5" s="39">
        <f>'Proiectii financiare_V,Ch act'!G98-SUM('Proiectii financiare_V,Ch act'!G93:G94)</f>
        <v>0</v>
      </c>
      <c r="I5" s="39">
        <f>'Proiectii financiare_V,Ch act'!H98-SUM('Proiectii financiare_V,Ch act'!H93:H94)</f>
        <v>0</v>
      </c>
      <c r="J5" s="39">
        <f>'Proiectii financiare_V,Ch act'!I98-SUM('Proiectii financiare_V,Ch act'!I93:I94)</f>
        <v>0</v>
      </c>
      <c r="K5" s="39">
        <f>'Proiectii financiare_V,Ch act'!J98-SUM('Proiectii financiare_V,Ch act'!J93:J94)</f>
        <v>0</v>
      </c>
      <c r="L5" s="39">
        <f>'Proiectii financiare_V,Ch act'!K98-SUM('Proiectii financiare_V,Ch act'!K93:K94)</f>
        <v>0</v>
      </c>
      <c r="M5" s="39">
        <f>'Proiectii financiare_V,Ch act'!L98-SUM('Proiectii financiare_V,Ch act'!L93:L94)</f>
        <v>0</v>
      </c>
      <c r="N5" s="39">
        <f>'Proiectii financiare_V,Ch act'!M98-SUM('Proiectii financiare_V,Ch act'!M93:M94)</f>
        <v>0</v>
      </c>
      <c r="O5" s="39">
        <f>'Proiectii financiare_V,Ch act'!N98-SUM('Proiectii financiare_V,Ch act'!N93:N94)</f>
        <v>0</v>
      </c>
      <c r="P5" s="39">
        <f>'Proiectii financiare_V,Ch act'!O98-SUM('Proiectii financiare_V,Ch act'!O93:O94)</f>
        <v>0</v>
      </c>
      <c r="Q5" s="39">
        <f>'Proiectii financiare_V,Ch act'!P98-SUM('Proiectii financiare_V,Ch act'!P93:P94)</f>
        <v>0</v>
      </c>
      <c r="R5" s="39">
        <f>'Proiectii financiare_V,Ch act'!Q98-SUM('Proiectii financiare_V,Ch act'!Q93:Q94)</f>
        <v>0</v>
      </c>
    </row>
    <row r="6" spans="1:26" s="48" customFormat="1" ht="15" x14ac:dyDescent="0.2">
      <c r="A6" s="264" t="s">
        <v>287</v>
      </c>
      <c r="B6" s="265"/>
      <c r="C6" s="116">
        <f>SUM(E6:R6)</f>
        <v>0</v>
      </c>
      <c r="D6" s="42"/>
      <c r="E6" s="42">
        <f>'Proiectii financiare_V,Ch act'!D135</f>
        <v>0</v>
      </c>
      <c r="F6" s="42">
        <f>'Proiectii financiare_V,Ch act'!E135</f>
        <v>0</v>
      </c>
      <c r="G6" s="42">
        <f>'Proiectii financiare_V,Ch act'!F135</f>
        <v>0</v>
      </c>
      <c r="H6" s="42">
        <f>'Proiectii financiare_V,Ch act'!G135</f>
        <v>0</v>
      </c>
      <c r="I6" s="42">
        <f>'Proiectii financiare_V,Ch act'!H135</f>
        <v>0</v>
      </c>
      <c r="J6" s="42">
        <f>'Proiectii financiare_V,Ch act'!I135</f>
        <v>0</v>
      </c>
      <c r="K6" s="42">
        <f>'Proiectii financiare_V,Ch act'!J135</f>
        <v>0</v>
      </c>
      <c r="L6" s="42">
        <f>'Proiectii financiare_V,Ch act'!K135</f>
        <v>0</v>
      </c>
      <c r="M6" s="42">
        <f>'Proiectii financiare_V,Ch act'!L135</f>
        <v>0</v>
      </c>
      <c r="N6" s="42">
        <f>'Proiectii financiare_V,Ch act'!M135</f>
        <v>0</v>
      </c>
      <c r="O6" s="42">
        <f>'Proiectii financiare_V,Ch act'!N135</f>
        <v>0</v>
      </c>
      <c r="P6" s="42">
        <f>'Proiectii financiare_V,Ch act'!O135</f>
        <v>0</v>
      </c>
      <c r="Q6" s="42">
        <f>'Proiectii financiare_V,Ch act'!P135</f>
        <v>0</v>
      </c>
      <c r="R6" s="42">
        <f>'Proiectii financiare_V,Ch act'!Q135</f>
        <v>0</v>
      </c>
    </row>
    <row r="7" spans="1:26" s="120" customFormat="1" ht="25.5" x14ac:dyDescent="0.2">
      <c r="A7" s="266" t="s">
        <v>288</v>
      </c>
      <c r="B7" s="267"/>
      <c r="C7" s="59">
        <f>C5-C6</f>
        <v>0</v>
      </c>
      <c r="D7" s="63"/>
      <c r="E7" s="63">
        <f>E5-E6</f>
        <v>0</v>
      </c>
      <c r="F7" s="63">
        <f t="shared" ref="F7:R7" si="0">F5-F6</f>
        <v>0</v>
      </c>
      <c r="G7" s="63">
        <f t="shared" si="0"/>
        <v>0</v>
      </c>
      <c r="H7" s="63">
        <f t="shared" si="0"/>
        <v>0</v>
      </c>
      <c r="I7" s="63">
        <f t="shared" si="0"/>
        <v>0</v>
      </c>
      <c r="J7" s="63">
        <f t="shared" si="0"/>
        <v>0</v>
      </c>
      <c r="K7" s="63">
        <f t="shared" si="0"/>
        <v>0</v>
      </c>
      <c r="L7" s="63">
        <f t="shared" si="0"/>
        <v>0</v>
      </c>
      <c r="M7" s="63">
        <f t="shared" si="0"/>
        <v>0</v>
      </c>
      <c r="N7" s="63">
        <f t="shared" si="0"/>
        <v>0</v>
      </c>
      <c r="O7" s="63">
        <f t="shared" si="0"/>
        <v>0</v>
      </c>
      <c r="P7" s="63">
        <f t="shared" si="0"/>
        <v>0</v>
      </c>
      <c r="Q7" s="63">
        <f t="shared" si="0"/>
        <v>0</v>
      </c>
      <c r="R7" s="63">
        <f t="shared" si="0"/>
        <v>0</v>
      </c>
    </row>
    <row r="8" spans="1:26" s="48" customFormat="1" ht="15" x14ac:dyDescent="0.2">
      <c r="A8" s="268" t="s">
        <v>237</v>
      </c>
      <c r="B8" s="259"/>
      <c r="C8" s="98">
        <f>SUM(E8:R8)</f>
        <v>0</v>
      </c>
      <c r="D8" s="269"/>
      <c r="E8" s="269">
        <f>Investitie!F79</f>
        <v>0</v>
      </c>
      <c r="F8" s="269">
        <f>Investitie!G79</f>
        <v>0</v>
      </c>
      <c r="G8" s="269">
        <f>Investitie!H79</f>
        <v>0</v>
      </c>
      <c r="H8" s="269">
        <f>Investitie!I79</f>
        <v>0</v>
      </c>
      <c r="I8" s="269"/>
      <c r="J8" s="269"/>
      <c r="K8" s="269"/>
      <c r="L8" s="269"/>
      <c r="M8" s="269"/>
      <c r="N8" s="269"/>
      <c r="O8" s="269"/>
      <c r="P8" s="269"/>
      <c r="Q8" s="269"/>
      <c r="R8" s="269"/>
    </row>
    <row r="9" spans="1:26" s="120" customFormat="1" ht="15" x14ac:dyDescent="0.2">
      <c r="A9" s="266" t="s">
        <v>289</v>
      </c>
      <c r="B9" s="267"/>
      <c r="C9" s="59">
        <f>-C8</f>
        <v>0</v>
      </c>
      <c r="D9" s="63"/>
      <c r="E9" s="63">
        <f>-E8</f>
        <v>0</v>
      </c>
      <c r="F9" s="63">
        <f>-F8</f>
        <v>0</v>
      </c>
      <c r="G9" s="63">
        <f>-G8</f>
        <v>0</v>
      </c>
      <c r="H9" s="63">
        <f>-H8</f>
        <v>0</v>
      </c>
      <c r="I9" s="63"/>
      <c r="J9" s="63"/>
      <c r="K9" s="63"/>
      <c r="L9" s="63"/>
      <c r="M9" s="63"/>
      <c r="N9" s="63"/>
      <c r="O9" s="63"/>
      <c r="P9" s="63"/>
      <c r="Q9" s="63"/>
      <c r="R9" s="63"/>
    </row>
    <row r="10" spans="1:26" s="120" customFormat="1" ht="25.5" x14ac:dyDescent="0.2">
      <c r="A10" s="270" t="s">
        <v>290</v>
      </c>
      <c r="B10" s="271"/>
      <c r="C10" s="55">
        <f>C7+C9</f>
        <v>0</v>
      </c>
      <c r="D10" s="241"/>
      <c r="E10" s="241">
        <f>E7+E9</f>
        <v>0</v>
      </c>
      <c r="F10" s="241">
        <f t="shared" ref="F10:R10" si="1">F7+F9</f>
        <v>0</v>
      </c>
      <c r="G10" s="241">
        <f t="shared" si="1"/>
        <v>0</v>
      </c>
      <c r="H10" s="241">
        <f t="shared" si="1"/>
        <v>0</v>
      </c>
      <c r="I10" s="241">
        <f t="shared" si="1"/>
        <v>0</v>
      </c>
      <c r="J10" s="241">
        <f t="shared" si="1"/>
        <v>0</v>
      </c>
      <c r="K10" s="241">
        <f t="shared" si="1"/>
        <v>0</v>
      </c>
      <c r="L10" s="241">
        <f t="shared" si="1"/>
        <v>0</v>
      </c>
      <c r="M10" s="241">
        <f t="shared" si="1"/>
        <v>0</v>
      </c>
      <c r="N10" s="241">
        <f t="shared" si="1"/>
        <v>0</v>
      </c>
      <c r="O10" s="241">
        <f t="shared" si="1"/>
        <v>0</v>
      </c>
      <c r="P10" s="241">
        <f t="shared" si="1"/>
        <v>0</v>
      </c>
      <c r="Q10" s="241">
        <f t="shared" si="1"/>
        <v>0</v>
      </c>
      <c r="R10" s="241">
        <f t="shared" si="1"/>
        <v>0</v>
      </c>
    </row>
    <row r="11" spans="1:26" s="48" customFormat="1" ht="15" x14ac:dyDescent="0.2">
      <c r="A11" s="272" t="s">
        <v>291</v>
      </c>
      <c r="B11" s="263"/>
      <c r="C11" s="44" t="e">
        <f>SUM(E11:R11)</f>
        <v>#DIV/0!</v>
      </c>
      <c r="D11" s="39"/>
      <c r="E11" s="39" t="e">
        <f>Investitie!F95</f>
        <v>#DIV/0!</v>
      </c>
      <c r="F11" s="39" t="e">
        <f>Investitie!G95</f>
        <v>#DIV/0!</v>
      </c>
      <c r="G11" s="39" t="e">
        <f>Investitie!H95</f>
        <v>#DIV/0!</v>
      </c>
      <c r="H11" s="39" t="e">
        <f>Investitie!I95</f>
        <v>#DIV/0!</v>
      </c>
      <c r="I11" s="39"/>
      <c r="J11" s="39"/>
      <c r="K11" s="39"/>
      <c r="L11" s="39"/>
      <c r="M11" s="39"/>
      <c r="N11" s="39"/>
      <c r="O11" s="39"/>
      <c r="P11" s="39"/>
      <c r="Q11" s="39"/>
      <c r="R11" s="39"/>
    </row>
    <row r="12" spans="1:26" s="48" customFormat="1" ht="25.5" x14ac:dyDescent="0.2">
      <c r="A12" s="272" t="s">
        <v>292</v>
      </c>
      <c r="B12" s="263"/>
      <c r="C12" s="44">
        <f>SUM(E12:R12)</f>
        <v>0</v>
      </c>
      <c r="D12" s="39"/>
      <c r="E12" s="39">
        <f>SUM('Proiectii financiare_V,Ch act'!D93:D94)</f>
        <v>0</v>
      </c>
      <c r="F12" s="39">
        <f>SUM('Proiectii financiare_V,Ch act'!E93:E94)</f>
        <v>0</v>
      </c>
      <c r="G12" s="39">
        <f>SUM('Proiectii financiare_V,Ch act'!F93:F94)</f>
        <v>0</v>
      </c>
      <c r="H12" s="39">
        <f>SUM('Proiectii financiare_V,Ch act'!G93:G94)</f>
        <v>0</v>
      </c>
      <c r="I12" s="39">
        <f>SUM('Proiectii financiare_V,Ch act'!H93:H94)</f>
        <v>0</v>
      </c>
      <c r="J12" s="39">
        <f>SUM('Proiectii financiare_V,Ch act'!I93:I94)</f>
        <v>0</v>
      </c>
      <c r="K12" s="39">
        <f>SUM('Proiectii financiare_V,Ch act'!J93:J94)</f>
        <v>0</v>
      </c>
      <c r="L12" s="39">
        <f>SUM('Proiectii financiare_V,Ch act'!K93:K94)</f>
        <v>0</v>
      </c>
      <c r="M12" s="39">
        <f>SUM('Proiectii financiare_V,Ch act'!L93:L94)</f>
        <v>0</v>
      </c>
      <c r="N12" s="39">
        <f>SUM('Proiectii financiare_V,Ch act'!M93:M94)</f>
        <v>0</v>
      </c>
      <c r="O12" s="39">
        <f>SUM('Proiectii financiare_V,Ch act'!N93:N94)</f>
        <v>0</v>
      </c>
      <c r="P12" s="39">
        <f>SUM('Proiectii financiare_V,Ch act'!O93:O94)</f>
        <v>0</v>
      </c>
      <c r="Q12" s="39">
        <f>SUM('Proiectii financiare_V,Ch act'!P93:P94)</f>
        <v>0</v>
      </c>
      <c r="R12" s="39">
        <f>SUM('Proiectii financiare_V,Ch act'!Q93:Q94)</f>
        <v>0</v>
      </c>
    </row>
    <row r="13" spans="1:26" s="48" customFormat="1" ht="15" customHeight="1" x14ac:dyDescent="0.2">
      <c r="A13" s="238" t="s">
        <v>293</v>
      </c>
      <c r="B13" s="263"/>
      <c r="C13" s="44">
        <f>SUM(E13:R13)</f>
        <v>0</v>
      </c>
      <c r="D13" s="39"/>
      <c r="E13" s="39">
        <f>Investitie!F100</f>
        <v>0</v>
      </c>
      <c r="F13" s="39">
        <f>Investitie!G100</f>
        <v>0</v>
      </c>
      <c r="G13" s="39">
        <f>Investitie!H100</f>
        <v>0</v>
      </c>
      <c r="H13" s="39">
        <f>Investitie!I100</f>
        <v>0</v>
      </c>
      <c r="I13" s="39">
        <f>Investitie!J100</f>
        <v>0</v>
      </c>
      <c r="J13" s="39">
        <f>Investitie!K100</f>
        <v>0</v>
      </c>
      <c r="K13" s="39">
        <f>Investitie!L100</f>
        <v>0</v>
      </c>
      <c r="L13" s="39">
        <f>Investitie!M100</f>
        <v>0</v>
      </c>
      <c r="M13" s="39">
        <f>Investitie!N100</f>
        <v>0</v>
      </c>
      <c r="N13" s="39">
        <f>Investitie!O100</f>
        <v>0</v>
      </c>
      <c r="O13" s="39">
        <f>Investitie!P100</f>
        <v>0</v>
      </c>
      <c r="P13" s="39">
        <f>Investitie!Q100</f>
        <v>0</v>
      </c>
      <c r="Q13" s="39">
        <f>Investitie!R100</f>
        <v>0</v>
      </c>
      <c r="R13" s="39">
        <f>Investitie!S100</f>
        <v>0</v>
      </c>
    </row>
    <row r="14" spans="1:26" s="48" customFormat="1" ht="15" customHeight="1" x14ac:dyDescent="0.2">
      <c r="A14" s="272" t="s">
        <v>294</v>
      </c>
      <c r="B14" s="263"/>
      <c r="C14" s="44">
        <f>SUM(E14:R14)</f>
        <v>0</v>
      </c>
      <c r="D14" s="39"/>
      <c r="E14" s="39">
        <f>'Proiectii financiare_V,Ch act'!D136</f>
        <v>0</v>
      </c>
      <c r="F14" s="39">
        <f>'Proiectii financiare_V,Ch act'!E136</f>
        <v>0</v>
      </c>
      <c r="G14" s="39">
        <f>'Proiectii financiare_V,Ch act'!F136</f>
        <v>0</v>
      </c>
      <c r="H14" s="39">
        <f>'Proiectii financiare_V,Ch act'!G136</f>
        <v>0</v>
      </c>
      <c r="I14" s="39">
        <f>'Proiectii financiare_V,Ch act'!H136</f>
        <v>0</v>
      </c>
      <c r="J14" s="39">
        <f>'Proiectii financiare_V,Ch act'!I136</f>
        <v>0</v>
      </c>
      <c r="K14" s="39">
        <f>'Proiectii financiare_V,Ch act'!J136</f>
        <v>0</v>
      </c>
      <c r="L14" s="39">
        <f>'Proiectii financiare_V,Ch act'!K136</f>
        <v>0</v>
      </c>
      <c r="M14" s="39">
        <f>'Proiectii financiare_V,Ch act'!L136</f>
        <v>0</v>
      </c>
      <c r="N14" s="39">
        <f>'Proiectii financiare_V,Ch act'!M136</f>
        <v>0</v>
      </c>
      <c r="O14" s="39">
        <f>'Proiectii financiare_V,Ch act'!N136</f>
        <v>0</v>
      </c>
      <c r="P14" s="39">
        <f>'Proiectii financiare_V,Ch act'!O136</f>
        <v>0</v>
      </c>
      <c r="Q14" s="39">
        <f>'Proiectii financiare_V,Ch act'!P136</f>
        <v>0</v>
      </c>
      <c r="R14" s="39">
        <f>'Proiectii financiare_V,Ch act'!Q136</f>
        <v>0</v>
      </c>
    </row>
    <row r="15" spans="1:26" s="120" customFormat="1" ht="15" x14ac:dyDescent="0.2">
      <c r="A15" s="270" t="s">
        <v>295</v>
      </c>
      <c r="B15" s="271"/>
      <c r="C15" s="55" t="e">
        <f>C11-C13-C14</f>
        <v>#DIV/0!</v>
      </c>
      <c r="D15" s="241">
        <f>D11+D12-D13-D14</f>
        <v>0</v>
      </c>
      <c r="E15" s="241" t="e">
        <f>E11+E12-E13-E14</f>
        <v>#DIV/0!</v>
      </c>
      <c r="F15" s="241" t="e">
        <f t="shared" ref="F15:R15" si="2">F11+F12-F13-F14</f>
        <v>#DIV/0!</v>
      </c>
      <c r="G15" s="241" t="e">
        <f t="shared" si="2"/>
        <v>#DIV/0!</v>
      </c>
      <c r="H15" s="241" t="e">
        <f t="shared" si="2"/>
        <v>#DIV/0!</v>
      </c>
      <c r="I15" s="241">
        <f t="shared" si="2"/>
        <v>0</v>
      </c>
      <c r="J15" s="241">
        <f t="shared" si="2"/>
        <v>0</v>
      </c>
      <c r="K15" s="241">
        <f t="shared" si="2"/>
        <v>0</v>
      </c>
      <c r="L15" s="241">
        <f t="shared" si="2"/>
        <v>0</v>
      </c>
      <c r="M15" s="241">
        <f t="shared" si="2"/>
        <v>0</v>
      </c>
      <c r="N15" s="241">
        <f t="shared" si="2"/>
        <v>0</v>
      </c>
      <c r="O15" s="241">
        <f t="shared" si="2"/>
        <v>0</v>
      </c>
      <c r="P15" s="241">
        <f t="shared" si="2"/>
        <v>0</v>
      </c>
      <c r="Q15" s="241">
        <f t="shared" si="2"/>
        <v>0</v>
      </c>
      <c r="R15" s="241">
        <f t="shared" si="2"/>
        <v>0</v>
      </c>
    </row>
    <row r="16" spans="1:26" s="275" customFormat="1" ht="18" x14ac:dyDescent="0.25">
      <c r="A16" s="273" t="s">
        <v>296</v>
      </c>
      <c r="B16" s="274"/>
      <c r="C16" s="167" t="e">
        <f t="shared" ref="C16:R16" si="3">C7+C15+C9</f>
        <v>#DIV/0!</v>
      </c>
      <c r="D16" s="245">
        <f t="shared" si="3"/>
        <v>0</v>
      </c>
      <c r="E16" s="245" t="e">
        <f>E7+E15+E9</f>
        <v>#DIV/0!</v>
      </c>
      <c r="F16" s="245" t="e">
        <f t="shared" si="3"/>
        <v>#DIV/0!</v>
      </c>
      <c r="G16" s="245" t="e">
        <f t="shared" si="3"/>
        <v>#DIV/0!</v>
      </c>
      <c r="H16" s="245" t="e">
        <f t="shared" si="3"/>
        <v>#DIV/0!</v>
      </c>
      <c r="I16" s="245">
        <f t="shared" si="3"/>
        <v>0</v>
      </c>
      <c r="J16" s="245">
        <f t="shared" si="3"/>
        <v>0</v>
      </c>
      <c r="K16" s="245">
        <f t="shared" si="3"/>
        <v>0</v>
      </c>
      <c r="L16" s="245">
        <f t="shared" si="3"/>
        <v>0</v>
      </c>
      <c r="M16" s="245">
        <f t="shared" si="3"/>
        <v>0</v>
      </c>
      <c r="N16" s="245">
        <f t="shared" si="3"/>
        <v>0</v>
      </c>
      <c r="O16" s="245">
        <f t="shared" si="3"/>
        <v>0</v>
      </c>
      <c r="P16" s="245">
        <f t="shared" si="3"/>
        <v>0</v>
      </c>
      <c r="Q16" s="245">
        <f t="shared" si="3"/>
        <v>0</v>
      </c>
      <c r="R16" s="245">
        <f t="shared" si="3"/>
        <v>0</v>
      </c>
    </row>
    <row r="17" spans="1:26" s="275" customFormat="1" ht="18" x14ac:dyDescent="0.25">
      <c r="A17" s="273" t="s">
        <v>297</v>
      </c>
      <c r="B17" s="274"/>
      <c r="C17" s="167"/>
      <c r="D17" s="245">
        <f>D16</f>
        <v>0</v>
      </c>
      <c r="E17" s="245" t="e">
        <f>E16</f>
        <v>#DIV/0!</v>
      </c>
      <c r="F17" s="245" t="e">
        <f t="shared" ref="F17:R17" si="4">E17+F16</f>
        <v>#DIV/0!</v>
      </c>
      <c r="G17" s="245" t="e">
        <f t="shared" si="4"/>
        <v>#DIV/0!</v>
      </c>
      <c r="H17" s="245" t="e">
        <f t="shared" si="4"/>
        <v>#DIV/0!</v>
      </c>
      <c r="I17" s="245" t="e">
        <f t="shared" si="4"/>
        <v>#DIV/0!</v>
      </c>
      <c r="J17" s="245" t="e">
        <f t="shared" si="4"/>
        <v>#DIV/0!</v>
      </c>
      <c r="K17" s="245" t="e">
        <f t="shared" si="4"/>
        <v>#DIV/0!</v>
      </c>
      <c r="L17" s="245" t="e">
        <f t="shared" si="4"/>
        <v>#DIV/0!</v>
      </c>
      <c r="M17" s="245" t="e">
        <f t="shared" si="4"/>
        <v>#DIV/0!</v>
      </c>
      <c r="N17" s="245" t="e">
        <f t="shared" si="4"/>
        <v>#DIV/0!</v>
      </c>
      <c r="O17" s="245" t="e">
        <f t="shared" si="4"/>
        <v>#DIV/0!</v>
      </c>
      <c r="P17" s="245" t="e">
        <f t="shared" si="4"/>
        <v>#DIV/0!</v>
      </c>
      <c r="Q17" s="245" t="e">
        <f t="shared" si="4"/>
        <v>#DIV/0!</v>
      </c>
      <c r="R17" s="245" t="e">
        <f t="shared" si="4"/>
        <v>#DIV/0!</v>
      </c>
    </row>
    <row r="18" spans="1:26" s="48" customFormat="1" ht="15" x14ac:dyDescent="0.2">
      <c r="A18" s="123"/>
      <c r="B18" s="263"/>
      <c r="C18" s="276"/>
      <c r="D18" s="276"/>
      <c r="E18" s="277"/>
      <c r="F18" s="277"/>
      <c r="G18" s="277"/>
      <c r="H18" s="277"/>
      <c r="I18" s="277"/>
      <c r="J18" s="277"/>
      <c r="K18" s="277"/>
      <c r="L18" s="277"/>
    </row>
    <row r="19" spans="1:26" s="48" customFormat="1" x14ac:dyDescent="0.25">
      <c r="A19" s="278" t="s">
        <v>298</v>
      </c>
      <c r="B19" s="279"/>
      <c r="C19" s="280"/>
      <c r="D19" s="280"/>
      <c r="E19" s="280" t="e">
        <f>IF(AND(E17&gt;=0,F17&gt;=0,G17&gt;=0,H17&gt;=0,I17&gt;=0,J17&gt;=0,K17&gt;=0,L17&gt;=0,M17&gt;=0,N17&gt;=0,O17&gt;=0,P17&gt;=0,Q17&gt;=0,R17&gt;=0),"DA","NU")</f>
        <v>#DIV/0!</v>
      </c>
      <c r="F19" s="277"/>
      <c r="G19" s="277"/>
      <c r="H19" s="277"/>
      <c r="I19" s="277"/>
      <c r="J19" s="277"/>
      <c r="K19" s="277"/>
      <c r="L19" s="277"/>
    </row>
    <row r="20" spans="1:26" ht="16.5" customHeight="1" x14ac:dyDescent="0.3">
      <c r="A20" s="123"/>
      <c r="B20" s="39"/>
      <c r="C20" s="81"/>
      <c r="D20" s="81"/>
      <c r="E20" s="39"/>
      <c r="F20" s="39"/>
      <c r="G20" s="39"/>
      <c r="H20" s="39"/>
      <c r="I20" s="39"/>
      <c r="J20" s="39"/>
      <c r="K20" s="39"/>
      <c r="L20" s="39"/>
      <c r="Z20" s="254"/>
    </row>
    <row r="21" spans="1:26" ht="16.5" customHeight="1" x14ac:dyDescent="0.3">
      <c r="B21" s="39"/>
      <c r="C21" s="81"/>
      <c r="D21" s="81"/>
      <c r="E21" s="39"/>
      <c r="F21" s="39"/>
      <c r="G21" s="39"/>
      <c r="H21" s="39"/>
      <c r="I21" s="39"/>
      <c r="J21" s="39"/>
      <c r="K21" s="39"/>
      <c r="L21" s="39"/>
      <c r="Z21" s="254"/>
    </row>
  </sheetData>
  <mergeCells count="2">
    <mergeCell ref="A2:L2"/>
    <mergeCell ref="E3:R3"/>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R29"/>
  <sheetViews>
    <sheetView topLeftCell="A20" workbookViewId="0">
      <selection activeCell="N22" sqref="N22"/>
    </sheetView>
  </sheetViews>
  <sheetFormatPr defaultRowHeight="15" x14ac:dyDescent="0.25"/>
  <cols>
    <col min="1" max="1" width="37.42578125" customWidth="1"/>
  </cols>
  <sheetData>
    <row r="2" spans="1:18" x14ac:dyDescent="0.25">
      <c r="A2" s="230"/>
      <c r="C2" s="231"/>
      <c r="D2" s="231"/>
    </row>
    <row r="3" spans="1:18" ht="35.25" customHeight="1" x14ac:dyDescent="0.25">
      <c r="A3" s="179" t="s">
        <v>200</v>
      </c>
      <c r="B3" s="40"/>
      <c r="C3" s="40"/>
      <c r="D3" s="40"/>
      <c r="E3" s="40"/>
      <c r="F3" s="40"/>
      <c r="G3" s="40"/>
      <c r="H3" s="202"/>
      <c r="I3" s="135"/>
      <c r="J3" s="202"/>
      <c r="K3" s="202"/>
      <c r="L3" s="202"/>
      <c r="M3" s="202"/>
      <c r="N3" s="40"/>
      <c r="O3" s="40"/>
      <c r="P3" s="40"/>
      <c r="Q3" s="40"/>
      <c r="R3" s="99"/>
    </row>
    <row r="4" spans="1:18" ht="15.75" x14ac:dyDescent="0.25">
      <c r="A4" s="172"/>
      <c r="B4" s="40"/>
      <c r="C4" s="40"/>
      <c r="D4" s="40"/>
      <c r="E4" s="40"/>
      <c r="F4" s="40"/>
      <c r="G4" s="40"/>
      <c r="H4" s="203"/>
      <c r="I4" s="187"/>
      <c r="J4" s="203"/>
      <c r="K4" s="203"/>
      <c r="L4" s="203"/>
      <c r="M4" s="203"/>
      <c r="N4" s="40"/>
      <c r="O4" s="40"/>
      <c r="P4" s="40"/>
      <c r="Q4" s="40"/>
      <c r="R4" s="99"/>
    </row>
    <row r="5" spans="1:18" ht="15.75" x14ac:dyDescent="0.25">
      <c r="A5" s="474" t="s">
        <v>201</v>
      </c>
      <c r="B5" s="474"/>
      <c r="C5" s="474"/>
      <c r="D5" s="474"/>
      <c r="E5" s="474"/>
      <c r="F5" s="474"/>
      <c r="G5" s="40"/>
      <c r="H5" s="203"/>
      <c r="I5" s="187"/>
      <c r="J5" s="203"/>
      <c r="K5" s="203"/>
      <c r="L5" s="203"/>
      <c r="M5" s="203"/>
      <c r="N5" s="40"/>
      <c r="O5" s="40"/>
      <c r="P5" s="40"/>
      <c r="Q5" s="40"/>
      <c r="R5" s="99"/>
    </row>
    <row r="6" spans="1:18" ht="15.75" x14ac:dyDescent="0.25">
      <c r="A6" s="474" t="s">
        <v>202</v>
      </c>
      <c r="B6" s="474"/>
      <c r="C6" s="474"/>
      <c r="D6" s="474"/>
      <c r="E6" s="474"/>
      <c r="F6" s="474"/>
      <c r="G6" s="40"/>
      <c r="H6" s="202"/>
      <c r="I6" s="135"/>
      <c r="J6" s="202"/>
      <c r="K6" s="202"/>
      <c r="L6" s="202"/>
      <c r="M6" s="202"/>
      <c r="N6" s="40"/>
      <c r="O6" s="40"/>
      <c r="P6" s="40"/>
      <c r="Q6" s="40"/>
      <c r="R6" s="99"/>
    </row>
    <row r="7" spans="1:18" ht="21.75" customHeight="1" x14ac:dyDescent="0.25">
      <c r="A7" s="474" t="s">
        <v>203</v>
      </c>
      <c r="B7" s="572"/>
      <c r="C7" s="572"/>
      <c r="D7" s="572"/>
      <c r="E7" s="572"/>
      <c r="F7" s="204"/>
      <c r="G7" s="40"/>
      <c r="H7" s="202"/>
      <c r="I7" s="135"/>
      <c r="J7" s="202"/>
      <c r="K7" s="202"/>
      <c r="L7" s="202"/>
      <c r="M7" s="202"/>
      <c r="N7" s="40"/>
      <c r="O7" s="40"/>
      <c r="P7" s="40"/>
      <c r="Q7" s="40"/>
      <c r="R7" s="99"/>
    </row>
    <row r="8" spans="1:18" ht="59.25" customHeight="1" x14ac:dyDescent="0.25">
      <c r="A8" s="474" t="s">
        <v>204</v>
      </c>
      <c r="B8" s="572"/>
      <c r="C8" s="572"/>
      <c r="D8" s="572"/>
      <c r="E8" s="572"/>
      <c r="F8" s="204"/>
      <c r="G8" s="40"/>
      <c r="H8" s="203"/>
      <c r="I8" s="187"/>
      <c r="J8" s="203"/>
      <c r="K8" s="203"/>
      <c r="L8" s="203"/>
      <c r="M8" s="203"/>
      <c r="N8" s="40"/>
      <c r="O8" s="40"/>
      <c r="P8" s="40"/>
      <c r="Q8" s="40"/>
      <c r="R8" s="99"/>
    </row>
    <row r="9" spans="1:18" ht="33" customHeight="1" x14ac:dyDescent="0.25">
      <c r="A9" s="571" t="s">
        <v>205</v>
      </c>
      <c r="B9" s="572"/>
      <c r="C9" s="572"/>
      <c r="D9" s="572"/>
      <c r="E9" s="572"/>
      <c r="F9" s="204"/>
      <c r="G9" s="40"/>
      <c r="H9" s="203"/>
      <c r="I9" s="187"/>
      <c r="J9" s="203"/>
      <c r="K9" s="203"/>
      <c r="L9" s="203"/>
      <c r="M9" s="203"/>
      <c r="N9" s="40"/>
      <c r="O9" s="40"/>
      <c r="P9" s="40"/>
      <c r="Q9" s="40"/>
      <c r="R9" s="99"/>
    </row>
    <row r="10" spans="1:18" ht="53.25" customHeight="1" x14ac:dyDescent="0.25">
      <c r="A10" s="571" t="s">
        <v>206</v>
      </c>
      <c r="B10" s="572"/>
      <c r="C10" s="572"/>
      <c r="D10" s="572"/>
      <c r="E10" s="572"/>
      <c r="F10" s="204"/>
      <c r="G10" s="40"/>
      <c r="H10" s="203"/>
      <c r="I10" s="187"/>
      <c r="J10" s="203"/>
      <c r="K10" s="203"/>
      <c r="L10" s="203"/>
      <c r="M10" s="203"/>
      <c r="N10" s="40"/>
      <c r="O10" s="40"/>
      <c r="P10" s="40"/>
      <c r="Q10" s="40"/>
      <c r="R10" s="99"/>
    </row>
    <row r="11" spans="1:18" ht="15.75" x14ac:dyDescent="0.25">
      <c r="A11" s="474" t="s">
        <v>207</v>
      </c>
      <c r="B11" s="572"/>
      <c r="C11" s="572"/>
      <c r="D11" s="572"/>
      <c r="E11" s="572"/>
      <c r="F11" s="204"/>
      <c r="G11" s="40"/>
      <c r="H11" s="203"/>
      <c r="I11" s="187"/>
      <c r="J11" s="203"/>
      <c r="K11" s="203"/>
      <c r="L11" s="203"/>
      <c r="M11" s="203"/>
      <c r="N11" s="40"/>
      <c r="O11" s="40"/>
      <c r="P11" s="40"/>
      <c r="Q11" s="40"/>
      <c r="R11" s="99"/>
    </row>
    <row r="12" spans="1:18" ht="33.75" customHeight="1" x14ac:dyDescent="0.25">
      <c r="A12" s="584" t="s">
        <v>208</v>
      </c>
      <c r="B12" s="576"/>
      <c r="C12" s="576"/>
      <c r="D12" s="576"/>
      <c r="E12" s="576"/>
      <c r="F12" s="204"/>
      <c r="G12" s="40"/>
      <c r="H12" s="202"/>
      <c r="I12" s="135"/>
      <c r="J12" s="202"/>
      <c r="K12" s="202"/>
      <c r="L12" s="202"/>
      <c r="M12" s="202"/>
      <c r="N12" s="40"/>
      <c r="O12" s="40"/>
      <c r="P12" s="40"/>
      <c r="Q12" s="40"/>
      <c r="R12" s="99"/>
    </row>
    <row r="13" spans="1:18" ht="33.75" customHeight="1" x14ac:dyDescent="0.25">
      <c r="A13" s="584" t="s">
        <v>209</v>
      </c>
      <c r="B13" s="576"/>
      <c r="C13" s="576"/>
      <c r="D13" s="576"/>
      <c r="E13" s="576"/>
      <c r="F13" s="204"/>
      <c r="G13" s="40"/>
      <c r="H13" s="203"/>
      <c r="I13" s="135"/>
      <c r="J13" s="203"/>
      <c r="K13" s="203"/>
      <c r="L13" s="203"/>
      <c r="M13" s="203"/>
      <c r="N13" s="40"/>
      <c r="O13" s="40"/>
      <c r="P13" s="40"/>
      <c r="Q13" s="40"/>
      <c r="R13" s="99"/>
    </row>
    <row r="14" spans="1:18" ht="74.25" customHeight="1" x14ac:dyDescent="0.25">
      <c r="A14" s="474" t="s">
        <v>210</v>
      </c>
      <c r="B14" s="572"/>
      <c r="C14" s="572"/>
      <c r="D14" s="572"/>
      <c r="E14" s="572"/>
      <c r="F14" s="204"/>
      <c r="G14" s="40"/>
      <c r="H14" s="40"/>
      <c r="I14" s="137"/>
      <c r="J14" s="205"/>
      <c r="K14" s="205"/>
      <c r="L14" s="206"/>
      <c r="M14" s="206"/>
      <c r="N14" s="40"/>
      <c r="O14" s="40"/>
      <c r="P14" s="40"/>
      <c r="Q14" s="40"/>
      <c r="R14" s="99"/>
    </row>
    <row r="15" spans="1:18" ht="72" customHeight="1" x14ac:dyDescent="0.25">
      <c r="A15" s="571" t="s">
        <v>211</v>
      </c>
      <c r="B15" s="572"/>
      <c r="C15" s="572"/>
      <c r="D15" s="572"/>
      <c r="E15" s="572"/>
      <c r="F15" s="40"/>
      <c r="G15" s="40"/>
      <c r="H15" s="203"/>
      <c r="I15" s="137"/>
      <c r="J15" s="205"/>
      <c r="K15" s="205"/>
      <c r="L15" s="206"/>
      <c r="M15" s="206"/>
      <c r="N15" s="40"/>
      <c r="O15" s="40"/>
      <c r="P15" s="40"/>
      <c r="Q15" s="40"/>
      <c r="R15" s="99"/>
    </row>
    <row r="16" spans="1:18" ht="51" customHeight="1" x14ac:dyDescent="0.25">
      <c r="A16" s="575" t="s">
        <v>212</v>
      </c>
      <c r="B16" s="576"/>
      <c r="C16" s="576"/>
      <c r="D16" s="576"/>
      <c r="E16" s="576"/>
      <c r="F16" s="207" t="s">
        <v>213</v>
      </c>
      <c r="G16" s="577" t="s">
        <v>214</v>
      </c>
      <c r="H16" s="578"/>
      <c r="I16" s="578"/>
      <c r="J16" s="578"/>
      <c r="K16" s="578"/>
      <c r="L16" s="40"/>
      <c r="M16" s="40"/>
      <c r="N16" s="40"/>
      <c r="O16" s="40"/>
      <c r="P16" s="40"/>
      <c r="Q16" s="40"/>
      <c r="R16" s="99"/>
    </row>
    <row r="17" spans="1:18" ht="47.25" customHeight="1" x14ac:dyDescent="0.25">
      <c r="A17" s="208" t="s">
        <v>215</v>
      </c>
      <c r="B17" s="40"/>
      <c r="C17" s="40"/>
      <c r="D17" s="40"/>
      <c r="E17" s="40"/>
      <c r="F17" s="40"/>
      <c r="G17" s="574" t="s">
        <v>215</v>
      </c>
      <c r="H17" s="574"/>
      <c r="I17" s="574"/>
      <c r="J17" s="40"/>
      <c r="K17" s="40"/>
      <c r="L17" s="202"/>
      <c r="M17" s="202"/>
      <c r="N17" s="40"/>
      <c r="O17" s="40"/>
      <c r="P17" s="40"/>
      <c r="Q17" s="40"/>
      <c r="R17" s="99"/>
    </row>
    <row r="18" spans="1:18" ht="35.25" customHeight="1" x14ac:dyDescent="0.25">
      <c r="A18" s="579" t="s">
        <v>216</v>
      </c>
      <c r="B18" s="474"/>
      <c r="C18" s="474"/>
      <c r="D18" s="474"/>
      <c r="E18" s="474"/>
      <c r="F18" s="40"/>
      <c r="G18" s="583" t="s">
        <v>217</v>
      </c>
      <c r="H18" s="574"/>
      <c r="I18" s="574"/>
      <c r="J18" s="574"/>
      <c r="K18" s="574"/>
      <c r="L18" s="202"/>
      <c r="M18" s="202"/>
      <c r="N18" s="40"/>
      <c r="O18" s="40"/>
      <c r="P18" s="40"/>
      <c r="Q18" s="40"/>
      <c r="R18" s="99"/>
    </row>
    <row r="19" spans="1:18" ht="57.75" customHeight="1" x14ac:dyDescent="0.25">
      <c r="A19" s="579" t="s">
        <v>218</v>
      </c>
      <c r="B19" s="572"/>
      <c r="C19" s="572"/>
      <c r="D19" s="572"/>
      <c r="E19" s="572"/>
      <c r="F19" s="40"/>
      <c r="G19" s="574" t="s">
        <v>219</v>
      </c>
      <c r="H19" s="582"/>
      <c r="I19" s="582"/>
      <c r="J19" s="582"/>
      <c r="K19" s="582"/>
      <c r="L19" s="202"/>
      <c r="M19" s="202"/>
      <c r="N19" s="40"/>
      <c r="O19" s="40"/>
      <c r="P19" s="40"/>
      <c r="Q19" s="40"/>
      <c r="R19" s="99"/>
    </row>
    <row r="20" spans="1:18" ht="97.15" customHeight="1" x14ac:dyDescent="0.25">
      <c r="A20" s="474" t="s">
        <v>220</v>
      </c>
      <c r="B20" s="572"/>
      <c r="C20" s="572"/>
      <c r="D20" s="572"/>
      <c r="E20" s="572"/>
      <c r="F20" s="40"/>
      <c r="G20" s="40"/>
      <c r="H20" s="202"/>
      <c r="I20" s="135"/>
      <c r="J20" s="202"/>
      <c r="K20" s="202"/>
      <c r="L20" s="202"/>
      <c r="M20" s="202"/>
      <c r="N20" s="40"/>
      <c r="O20" s="40"/>
      <c r="P20" s="40"/>
      <c r="Q20" s="40"/>
      <c r="R20" s="99"/>
    </row>
    <row r="21" spans="1:18" ht="16.5" thickBot="1" x14ac:dyDescent="0.3">
      <c r="A21" s="172"/>
      <c r="B21" s="40"/>
      <c r="C21" s="40"/>
      <c r="D21" s="40"/>
      <c r="E21" s="40"/>
      <c r="F21" s="40"/>
      <c r="G21" s="40"/>
      <c r="H21" s="202"/>
      <c r="I21" s="135"/>
      <c r="J21" s="202"/>
      <c r="K21" s="202"/>
      <c r="L21" s="202"/>
      <c r="M21" s="202"/>
      <c r="N21" s="40"/>
      <c r="O21" s="40"/>
      <c r="P21" s="40"/>
      <c r="Q21" s="40"/>
      <c r="R21" s="99"/>
    </row>
    <row r="22" spans="1:18" ht="34.5" x14ac:dyDescent="0.25">
      <c r="A22" s="209" t="s">
        <v>221</v>
      </c>
      <c r="B22" s="210"/>
      <c r="C22" s="211" t="s">
        <v>222</v>
      </c>
      <c r="D22" s="40"/>
      <c r="E22" s="207" t="s">
        <v>213</v>
      </c>
      <c r="F22" s="40"/>
      <c r="G22" s="580" t="s">
        <v>223</v>
      </c>
      <c r="H22" s="581"/>
      <c r="I22" s="581"/>
      <c r="J22" s="212"/>
      <c r="K22" s="213" t="s">
        <v>222</v>
      </c>
      <c r="L22" s="137"/>
      <c r="M22" s="202"/>
      <c r="N22" s="40"/>
      <c r="O22" s="40"/>
      <c r="P22" s="40"/>
      <c r="Q22" s="40"/>
      <c r="R22" s="99"/>
    </row>
    <row r="23" spans="1:18" ht="31.5" customHeight="1" x14ac:dyDescent="0.25">
      <c r="A23" s="214" t="s">
        <v>224</v>
      </c>
      <c r="B23" s="215">
        <f>'Rentabilitate investitie'!B4</f>
        <v>0.04</v>
      </c>
      <c r="C23" s="40"/>
      <c r="D23" s="40"/>
      <c r="E23" s="40"/>
      <c r="F23" s="40"/>
      <c r="G23" s="573" t="s">
        <v>225</v>
      </c>
      <c r="H23" s="574"/>
      <c r="I23" s="574"/>
      <c r="J23" s="216"/>
      <c r="K23" s="213" t="s">
        <v>222</v>
      </c>
      <c r="L23" s="137"/>
      <c r="M23" s="202"/>
      <c r="N23" s="40"/>
      <c r="O23" s="40"/>
      <c r="P23" s="40"/>
      <c r="Q23" s="40"/>
      <c r="R23" s="99"/>
    </row>
    <row r="24" spans="1:18" ht="15.75" x14ac:dyDescent="0.25">
      <c r="A24" s="214" t="s">
        <v>226</v>
      </c>
      <c r="B24" s="217"/>
      <c r="C24" s="211" t="s">
        <v>222</v>
      </c>
      <c r="D24" s="40"/>
      <c r="E24" s="40"/>
      <c r="F24" s="40"/>
      <c r="G24" s="218"/>
      <c r="H24" s="202"/>
      <c r="I24" s="135"/>
      <c r="J24" s="219"/>
      <c r="K24" s="202"/>
      <c r="L24" s="202"/>
      <c r="M24" s="202"/>
      <c r="N24" s="40"/>
      <c r="O24" s="40"/>
      <c r="P24" s="40"/>
      <c r="Q24" s="40"/>
      <c r="R24" s="99"/>
    </row>
    <row r="25" spans="1:18" ht="15.75" x14ac:dyDescent="0.25">
      <c r="A25" s="220"/>
      <c r="B25" s="215"/>
      <c r="C25" s="40"/>
      <c r="D25" s="40"/>
      <c r="E25" s="40"/>
      <c r="F25" s="40"/>
      <c r="G25" s="221" t="s">
        <v>227</v>
      </c>
      <c r="H25" s="40"/>
      <c r="I25" s="40"/>
      <c r="J25" s="219"/>
      <c r="K25" s="202"/>
      <c r="L25" s="202"/>
      <c r="M25" s="202"/>
      <c r="N25" s="40"/>
      <c r="O25" s="40"/>
      <c r="P25" s="40"/>
      <c r="Q25" s="40"/>
      <c r="R25" s="99"/>
    </row>
    <row r="26" spans="1:18" ht="16.5" thickBot="1" x14ac:dyDescent="0.3">
      <c r="A26" s="222" t="s">
        <v>227</v>
      </c>
      <c r="B26" s="215"/>
      <c r="C26" s="40"/>
      <c r="D26" s="40"/>
      <c r="E26" s="40"/>
      <c r="F26" s="40"/>
      <c r="G26" s="223"/>
      <c r="H26" s="224" t="s">
        <v>228</v>
      </c>
      <c r="I26" s="225" t="str">
        <f>IFERROR(H21/(H22-H23),"")</f>
        <v/>
      </c>
      <c r="J26" s="226">
        <f>J22-J23</f>
        <v>0</v>
      </c>
      <c r="K26" s="185" t="s">
        <v>229</v>
      </c>
      <c r="L26" s="202"/>
      <c r="M26" s="202"/>
      <c r="N26" s="40"/>
      <c r="O26" s="40"/>
      <c r="P26" s="40"/>
      <c r="Q26" s="40"/>
      <c r="R26" s="99"/>
    </row>
    <row r="27" spans="1:18" ht="16.5" thickBot="1" x14ac:dyDescent="0.3">
      <c r="A27" s="227" t="s">
        <v>228</v>
      </c>
      <c r="B27" s="228">
        <f>IFERROR(B22/(B23-B24),"")</f>
        <v>0</v>
      </c>
      <c r="C27" s="185" t="s">
        <v>229</v>
      </c>
      <c r="D27" s="40"/>
      <c r="E27" s="40"/>
      <c r="F27" s="40"/>
      <c r="G27" s="40"/>
      <c r="H27" s="202"/>
      <c r="I27" s="135"/>
      <c r="J27" s="202"/>
      <c r="K27" s="202"/>
      <c r="L27" s="202"/>
      <c r="M27" s="202"/>
      <c r="N27" s="40"/>
      <c r="O27" s="40"/>
      <c r="P27" s="40"/>
      <c r="Q27" s="40"/>
      <c r="R27" s="99"/>
    </row>
    <row r="28" spans="1:18" x14ac:dyDescent="0.25">
      <c r="A28" s="172"/>
      <c r="B28" s="40"/>
      <c r="C28" s="40"/>
      <c r="D28" s="40"/>
      <c r="E28" s="40"/>
      <c r="F28" s="40"/>
      <c r="G28" s="40"/>
      <c r="H28" s="40"/>
      <c r="I28" s="135"/>
      <c r="J28" s="40"/>
      <c r="K28" s="40"/>
      <c r="L28" s="40"/>
      <c r="M28" s="40"/>
      <c r="N28" s="40"/>
      <c r="O28" s="40"/>
      <c r="P28" s="40"/>
      <c r="Q28" s="40"/>
      <c r="R28" s="99"/>
    </row>
    <row r="29" spans="1:18" x14ac:dyDescent="0.25">
      <c r="A29" s="230"/>
      <c r="C29" s="231"/>
      <c r="D29" s="231"/>
    </row>
  </sheetData>
  <mergeCells count="21">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 ref="A15:E15"/>
    <mergeCell ref="A5:F5"/>
    <mergeCell ref="A7:E7"/>
    <mergeCell ref="A8:E8"/>
    <mergeCell ref="A9:E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N89"/>
  <sheetViews>
    <sheetView tabSelected="1" topLeftCell="A37" workbookViewId="0">
      <selection activeCell="D69" sqref="D69"/>
    </sheetView>
  </sheetViews>
  <sheetFormatPr defaultColWidth="9.140625" defaultRowHeight="15" x14ac:dyDescent="0.25"/>
  <cols>
    <col min="1" max="1" width="6" style="12" customWidth="1"/>
    <col min="2" max="2" width="56.42578125" style="13" customWidth="1"/>
    <col min="3" max="4" width="17.42578125" style="14" customWidth="1"/>
    <col min="5" max="5" width="17.42578125" style="15" customWidth="1"/>
    <col min="6" max="7" width="17.42578125" style="14" customWidth="1"/>
    <col min="8" max="9" width="17.42578125" style="15" customWidth="1"/>
    <col min="10" max="10" width="11" style="15" customWidth="1"/>
    <col min="11" max="11" width="11.5703125" style="15" customWidth="1"/>
    <col min="12" max="12" width="39" style="15" customWidth="1"/>
    <col min="13" max="13" width="13.140625" style="16" customWidth="1"/>
    <col min="14" max="16384" width="9.140625" style="17"/>
  </cols>
  <sheetData>
    <row r="1" spans="1:13" ht="30" x14ac:dyDescent="0.25">
      <c r="B1" s="430" t="s">
        <v>498</v>
      </c>
    </row>
    <row r="2" spans="1:13" ht="30" x14ac:dyDescent="0.25">
      <c r="B2" s="430" t="s">
        <v>499</v>
      </c>
    </row>
    <row r="3" spans="1:13" ht="20.25" x14ac:dyDescent="0.25">
      <c r="A3" s="483" t="s">
        <v>301</v>
      </c>
      <c r="B3" s="483"/>
      <c r="C3" s="483"/>
      <c r="D3" s="483"/>
      <c r="E3" s="483"/>
      <c r="F3" s="483"/>
      <c r="G3" s="483"/>
      <c r="H3" s="483"/>
      <c r="I3" s="483"/>
      <c r="J3" s="312"/>
      <c r="K3" s="312"/>
      <c r="L3" s="312"/>
    </row>
    <row r="8" spans="1:13" s="344" customFormat="1" ht="51.6" customHeight="1" x14ac:dyDescent="0.2">
      <c r="A8" s="18" t="s">
        <v>26</v>
      </c>
      <c r="B8" s="19" t="s">
        <v>27</v>
      </c>
      <c r="C8" s="484" t="s">
        <v>28</v>
      </c>
      <c r="D8" s="485"/>
      <c r="E8" s="20" t="s">
        <v>29</v>
      </c>
      <c r="F8" s="484" t="s">
        <v>30</v>
      </c>
      <c r="G8" s="485"/>
      <c r="H8" s="20" t="s">
        <v>31</v>
      </c>
      <c r="I8" s="20" t="s">
        <v>32</v>
      </c>
      <c r="J8" s="20" t="s">
        <v>447</v>
      </c>
      <c r="K8" s="20" t="s">
        <v>446</v>
      </c>
      <c r="L8" s="20" t="s">
        <v>448</v>
      </c>
      <c r="M8" s="343"/>
    </row>
    <row r="9" spans="1:13" s="344" customFormat="1" ht="12" x14ac:dyDescent="0.2">
      <c r="A9" s="21"/>
      <c r="B9" s="22"/>
      <c r="C9" s="23" t="s">
        <v>33</v>
      </c>
      <c r="D9" s="23" t="s">
        <v>34</v>
      </c>
      <c r="E9" s="24"/>
      <c r="F9" s="24" t="s">
        <v>33</v>
      </c>
      <c r="G9" s="24" t="s">
        <v>35</v>
      </c>
      <c r="H9" s="24"/>
      <c r="I9" s="24"/>
      <c r="J9" s="24"/>
      <c r="K9" s="24"/>
      <c r="L9" s="24"/>
      <c r="M9" s="345"/>
    </row>
    <row r="10" spans="1:13" s="347" customFormat="1" ht="18.75" customHeight="1" x14ac:dyDescent="0.2">
      <c r="A10" s="25">
        <v>1</v>
      </c>
      <c r="B10" s="25">
        <v>2</v>
      </c>
      <c r="C10" s="25">
        <v>3</v>
      </c>
      <c r="D10" s="25">
        <v>4</v>
      </c>
      <c r="E10" s="25" t="s">
        <v>36</v>
      </c>
      <c r="F10" s="25">
        <v>6</v>
      </c>
      <c r="G10" s="25">
        <v>7</v>
      </c>
      <c r="H10" s="25" t="s">
        <v>37</v>
      </c>
      <c r="I10" s="25" t="s">
        <v>38</v>
      </c>
      <c r="J10" s="25"/>
      <c r="K10" s="25"/>
      <c r="L10" s="25"/>
      <c r="M10" s="346"/>
    </row>
    <row r="11" spans="1:13" s="344" customFormat="1" ht="12" x14ac:dyDescent="0.2">
      <c r="A11" s="26">
        <v>1</v>
      </c>
      <c r="B11" s="486" t="s">
        <v>308</v>
      </c>
      <c r="C11" s="487"/>
      <c r="D11" s="487"/>
      <c r="E11" s="487"/>
      <c r="F11" s="487"/>
      <c r="G11" s="487"/>
      <c r="H11" s="487"/>
      <c r="I11" s="487"/>
      <c r="J11" s="348"/>
      <c r="K11" s="348"/>
      <c r="L11" s="348"/>
      <c r="M11" s="345"/>
    </row>
    <row r="12" spans="1:13" s="344" customFormat="1" ht="22.9" customHeight="1" x14ac:dyDescent="0.2">
      <c r="A12" s="26" t="s">
        <v>39</v>
      </c>
      <c r="B12" s="27" t="s">
        <v>312</v>
      </c>
      <c r="C12" s="28">
        <v>0</v>
      </c>
      <c r="D12" s="28">
        <v>0</v>
      </c>
      <c r="E12" s="24">
        <f>C12+D12</f>
        <v>0</v>
      </c>
      <c r="F12" s="28">
        <v>0</v>
      </c>
      <c r="G12" s="28">
        <v>0</v>
      </c>
      <c r="H12" s="24">
        <f>F12+G12</f>
        <v>0</v>
      </c>
      <c r="I12" s="24">
        <f>E12+H12</f>
        <v>0</v>
      </c>
      <c r="J12" s="24" t="s">
        <v>438</v>
      </c>
      <c r="K12" s="313" t="e">
        <f>E12/E71</f>
        <v>#DIV/0!</v>
      </c>
      <c r="L12" s="337" t="s">
        <v>449</v>
      </c>
      <c r="M12" s="345"/>
    </row>
    <row r="13" spans="1:13" s="344" customFormat="1" ht="12" x14ac:dyDescent="0.2">
      <c r="A13" s="26" t="s">
        <v>41</v>
      </c>
      <c r="B13" s="27" t="s">
        <v>40</v>
      </c>
      <c r="C13" s="28">
        <v>0</v>
      </c>
      <c r="D13" s="28">
        <v>0</v>
      </c>
      <c r="E13" s="24">
        <f>C13+D13</f>
        <v>0</v>
      </c>
      <c r="F13" s="28">
        <v>0</v>
      </c>
      <c r="G13" s="28">
        <v>0</v>
      </c>
      <c r="H13" s="24">
        <f>F13+G13</f>
        <v>0</v>
      </c>
      <c r="I13" s="24">
        <f>E13+H13</f>
        <v>0</v>
      </c>
      <c r="J13" s="24" t="s">
        <v>438</v>
      </c>
      <c r="K13" s="24"/>
      <c r="L13" s="24"/>
      <c r="M13" s="345"/>
    </row>
    <row r="14" spans="1:13" s="344" customFormat="1" ht="12" x14ac:dyDescent="0.2">
      <c r="A14" s="26" t="s">
        <v>309</v>
      </c>
      <c r="B14" s="27" t="s">
        <v>42</v>
      </c>
      <c r="C14" s="28">
        <v>0</v>
      </c>
      <c r="D14" s="28">
        <v>0</v>
      </c>
      <c r="E14" s="24">
        <f>C14+D14</f>
        <v>0</v>
      </c>
      <c r="F14" s="28">
        <v>0</v>
      </c>
      <c r="G14" s="28">
        <v>0</v>
      </c>
      <c r="H14" s="24">
        <f>F14+G14</f>
        <v>0</v>
      </c>
      <c r="I14" s="24">
        <f>E14+H14</f>
        <v>0</v>
      </c>
      <c r="J14" s="24" t="s">
        <v>438</v>
      </c>
      <c r="K14" s="24"/>
      <c r="L14" s="24"/>
      <c r="M14" s="345"/>
    </row>
    <row r="15" spans="1:13" s="344" customFormat="1" ht="12" x14ac:dyDescent="0.2">
      <c r="A15" s="26" t="s">
        <v>310</v>
      </c>
      <c r="B15" s="27" t="s">
        <v>311</v>
      </c>
      <c r="C15" s="28">
        <v>0</v>
      </c>
      <c r="D15" s="28">
        <v>0</v>
      </c>
      <c r="E15" s="24">
        <f>C15+D15</f>
        <v>0</v>
      </c>
      <c r="F15" s="28">
        <v>0</v>
      </c>
      <c r="G15" s="28">
        <v>0</v>
      </c>
      <c r="H15" s="24">
        <f>F15+G15</f>
        <v>0</v>
      </c>
      <c r="I15" s="24">
        <f>E15+H15</f>
        <v>0</v>
      </c>
      <c r="J15" s="24" t="s">
        <v>438</v>
      </c>
      <c r="K15" s="24"/>
      <c r="L15" s="24"/>
      <c r="M15" s="345"/>
    </row>
    <row r="16" spans="1:13" s="350" customFormat="1" ht="12" x14ac:dyDescent="0.2">
      <c r="A16" s="26"/>
      <c r="B16" s="29" t="s">
        <v>43</v>
      </c>
      <c r="C16" s="20">
        <f t="shared" ref="C16:I16" si="0">SUM(C12:C15)</f>
        <v>0</v>
      </c>
      <c r="D16" s="20">
        <f t="shared" si="0"/>
        <v>0</v>
      </c>
      <c r="E16" s="20">
        <f t="shared" si="0"/>
        <v>0</v>
      </c>
      <c r="F16" s="20">
        <f t="shared" si="0"/>
        <v>0</v>
      </c>
      <c r="G16" s="20">
        <f t="shared" si="0"/>
        <v>0</v>
      </c>
      <c r="H16" s="20">
        <f t="shared" si="0"/>
        <v>0</v>
      </c>
      <c r="I16" s="20">
        <f t="shared" si="0"/>
        <v>0</v>
      </c>
      <c r="J16" s="20"/>
      <c r="K16" s="313"/>
      <c r="L16" s="20"/>
      <c r="M16" s="349"/>
    </row>
    <row r="17" spans="1:14" s="344" customFormat="1" ht="12" x14ac:dyDescent="0.2">
      <c r="A17" s="26">
        <v>2</v>
      </c>
      <c r="B17" s="486" t="s">
        <v>44</v>
      </c>
      <c r="C17" s="487"/>
      <c r="D17" s="487"/>
      <c r="E17" s="487"/>
      <c r="F17" s="487"/>
      <c r="G17" s="487"/>
      <c r="H17" s="487"/>
      <c r="I17" s="487"/>
      <c r="J17" s="348"/>
      <c r="K17" s="348"/>
      <c r="L17" s="348"/>
      <c r="M17" s="345"/>
    </row>
    <row r="18" spans="1:14" s="344" customFormat="1" ht="12" x14ac:dyDescent="0.2">
      <c r="A18" s="26" t="s">
        <v>45</v>
      </c>
      <c r="B18" s="30" t="s">
        <v>46</v>
      </c>
      <c r="C18" s="28">
        <v>0</v>
      </c>
      <c r="D18" s="28">
        <v>0</v>
      </c>
      <c r="E18" s="24">
        <f>C18+D18</f>
        <v>0</v>
      </c>
      <c r="F18" s="28">
        <v>0</v>
      </c>
      <c r="G18" s="28">
        <v>0</v>
      </c>
      <c r="H18" s="24">
        <f>F18+G18</f>
        <v>0</v>
      </c>
      <c r="I18" s="24">
        <f>E18+H18</f>
        <v>0</v>
      </c>
      <c r="J18" s="24" t="s">
        <v>438</v>
      </c>
      <c r="K18" s="24"/>
      <c r="L18" s="24"/>
      <c r="M18" s="345"/>
    </row>
    <row r="19" spans="1:14" s="350" customFormat="1" ht="12" x14ac:dyDescent="0.2">
      <c r="A19" s="26"/>
      <c r="B19" s="29" t="s">
        <v>47</v>
      </c>
      <c r="C19" s="20">
        <f>SUM(C18:C18)</f>
        <v>0</v>
      </c>
      <c r="D19" s="20">
        <f>SUM(D18:D18)</f>
        <v>0</v>
      </c>
      <c r="E19" s="20">
        <f>C19+D19</f>
        <v>0</v>
      </c>
      <c r="F19" s="20">
        <f>SUM(F18:F18)</f>
        <v>0</v>
      </c>
      <c r="G19" s="20">
        <f>SUM(G18:G18)</f>
        <v>0</v>
      </c>
      <c r="H19" s="20">
        <f>F19+G19</f>
        <v>0</v>
      </c>
      <c r="I19" s="20">
        <f>E19+H19</f>
        <v>0</v>
      </c>
      <c r="J19" s="20"/>
      <c r="K19" s="20"/>
      <c r="L19" s="20"/>
      <c r="M19" s="349"/>
    </row>
    <row r="20" spans="1:14" s="344" customFormat="1" ht="12" x14ac:dyDescent="0.2">
      <c r="A20" s="26" t="s">
        <v>48</v>
      </c>
      <c r="B20" s="486" t="s">
        <v>49</v>
      </c>
      <c r="C20" s="487"/>
      <c r="D20" s="487"/>
      <c r="E20" s="487"/>
      <c r="F20" s="487"/>
      <c r="G20" s="487"/>
      <c r="H20" s="487"/>
      <c r="I20" s="487"/>
      <c r="J20" s="348"/>
      <c r="K20" s="348"/>
      <c r="L20" s="348"/>
      <c r="M20" s="345"/>
    </row>
    <row r="21" spans="1:14" s="344" customFormat="1" ht="24" x14ac:dyDescent="0.2">
      <c r="A21" s="26" t="s">
        <v>50</v>
      </c>
      <c r="B21" s="30" t="s">
        <v>313</v>
      </c>
      <c r="C21" s="28">
        <v>0</v>
      </c>
      <c r="D21" s="28">
        <v>0</v>
      </c>
      <c r="E21" s="24">
        <f>C21+D21</f>
        <v>0</v>
      </c>
      <c r="F21" s="28">
        <v>0</v>
      </c>
      <c r="G21" s="28">
        <v>0</v>
      </c>
      <c r="H21" s="24">
        <f>F21+G21</f>
        <v>0</v>
      </c>
      <c r="I21" s="24">
        <f>E21+H21</f>
        <v>0</v>
      </c>
      <c r="J21" s="24" t="s">
        <v>438</v>
      </c>
      <c r="K21" s="24"/>
      <c r="L21" s="24"/>
      <c r="M21" s="345"/>
    </row>
    <row r="22" spans="1:14" s="344" customFormat="1" ht="12" x14ac:dyDescent="0.2">
      <c r="A22" s="26" t="s">
        <v>51</v>
      </c>
      <c r="B22" s="27" t="s">
        <v>321</v>
      </c>
      <c r="C22" s="28">
        <v>0</v>
      </c>
      <c r="D22" s="28">
        <v>0</v>
      </c>
      <c r="E22" s="24">
        <f t="shared" ref="E22:E32" si="1">C22+D22</f>
        <v>0</v>
      </c>
      <c r="F22" s="28">
        <v>0</v>
      </c>
      <c r="G22" s="28">
        <v>0</v>
      </c>
      <c r="H22" s="24">
        <f t="shared" ref="H22:H24" si="2">F22+G22</f>
        <v>0</v>
      </c>
      <c r="I22" s="24">
        <f t="shared" ref="I22:I24" si="3">E22+H22</f>
        <v>0</v>
      </c>
      <c r="J22" s="24" t="s">
        <v>438</v>
      </c>
      <c r="K22" s="24"/>
      <c r="L22" s="24"/>
      <c r="M22" s="345"/>
    </row>
    <row r="23" spans="1:14" s="344" customFormat="1" ht="12" x14ac:dyDescent="0.2">
      <c r="A23" s="26" t="s">
        <v>52</v>
      </c>
      <c r="B23" s="27" t="s">
        <v>331</v>
      </c>
      <c r="C23" s="28">
        <v>0</v>
      </c>
      <c r="D23" s="28">
        <v>0</v>
      </c>
      <c r="E23" s="24">
        <f t="shared" si="1"/>
        <v>0</v>
      </c>
      <c r="F23" s="28">
        <v>0</v>
      </c>
      <c r="G23" s="28">
        <v>0</v>
      </c>
      <c r="H23" s="24">
        <f t="shared" si="2"/>
        <v>0</v>
      </c>
      <c r="I23" s="24">
        <f t="shared" si="3"/>
        <v>0</v>
      </c>
      <c r="J23" s="24" t="s">
        <v>438</v>
      </c>
      <c r="K23" s="24"/>
      <c r="L23" s="24"/>
      <c r="M23" s="345"/>
    </row>
    <row r="24" spans="1:14" s="344" customFormat="1" ht="12" x14ac:dyDescent="0.2">
      <c r="A24" s="26" t="s">
        <v>53</v>
      </c>
      <c r="B24" s="31" t="s">
        <v>332</v>
      </c>
      <c r="C24" s="28">
        <v>0</v>
      </c>
      <c r="D24" s="28">
        <v>0</v>
      </c>
      <c r="E24" s="32">
        <f t="shared" si="1"/>
        <v>0</v>
      </c>
      <c r="F24" s="28">
        <v>0</v>
      </c>
      <c r="G24" s="28">
        <v>0</v>
      </c>
      <c r="H24" s="24">
        <f t="shared" si="2"/>
        <v>0</v>
      </c>
      <c r="I24" s="24">
        <f t="shared" si="3"/>
        <v>0</v>
      </c>
      <c r="J24" s="24" t="s">
        <v>438</v>
      </c>
      <c r="K24" s="24"/>
      <c r="L24" s="24"/>
      <c r="M24" s="345"/>
    </row>
    <row r="25" spans="1:14" s="344" customFormat="1" ht="12" x14ac:dyDescent="0.2">
      <c r="A25" s="26" t="s">
        <v>54</v>
      </c>
      <c r="B25" s="31" t="s">
        <v>333</v>
      </c>
      <c r="C25" s="28">
        <v>0</v>
      </c>
      <c r="D25" s="28">
        <v>0</v>
      </c>
      <c r="E25" s="24">
        <f t="shared" si="1"/>
        <v>0</v>
      </c>
      <c r="F25" s="28">
        <v>0</v>
      </c>
      <c r="G25" s="28">
        <v>0</v>
      </c>
      <c r="H25" s="24">
        <f>F25+G25</f>
        <v>0</v>
      </c>
      <c r="I25" s="24">
        <f>E25+H25</f>
        <v>0</v>
      </c>
      <c r="J25" s="24" t="s">
        <v>438</v>
      </c>
      <c r="K25" s="24"/>
      <c r="L25" s="24"/>
      <c r="M25" s="345"/>
    </row>
    <row r="26" spans="1:14" s="344" customFormat="1" x14ac:dyDescent="0.2">
      <c r="A26" s="26" t="s">
        <v>334</v>
      </c>
      <c r="B26" s="31" t="s">
        <v>322</v>
      </c>
      <c r="C26" s="296" t="s">
        <v>457</v>
      </c>
      <c r="D26" s="296" t="s">
        <v>457</v>
      </c>
      <c r="E26" s="296" t="s">
        <v>457</v>
      </c>
      <c r="F26" s="296" t="s">
        <v>457</v>
      </c>
      <c r="G26" s="296" t="s">
        <v>457</v>
      </c>
      <c r="H26" s="296" t="s">
        <v>457</v>
      </c>
      <c r="I26" s="296" t="s">
        <v>457</v>
      </c>
      <c r="J26" s="24" t="s">
        <v>427</v>
      </c>
      <c r="K26" s="505" t="s">
        <v>458</v>
      </c>
      <c r="L26" s="505"/>
      <c r="M26" s="374"/>
      <c r="N26" s="374"/>
    </row>
    <row r="27" spans="1:14" s="344" customFormat="1" ht="12" x14ac:dyDescent="0.2">
      <c r="A27" s="26" t="s">
        <v>335</v>
      </c>
      <c r="B27" s="31" t="s">
        <v>336</v>
      </c>
      <c r="C27" s="296" t="s">
        <v>457</v>
      </c>
      <c r="D27" s="296" t="s">
        <v>457</v>
      </c>
      <c r="E27" s="296" t="s">
        <v>457</v>
      </c>
      <c r="F27" s="296" t="s">
        <v>457</v>
      </c>
      <c r="G27" s="296" t="s">
        <v>457</v>
      </c>
      <c r="H27" s="296" t="s">
        <v>457</v>
      </c>
      <c r="I27" s="296" t="s">
        <v>457</v>
      </c>
      <c r="J27" s="24" t="s">
        <v>427</v>
      </c>
      <c r="K27" s="505" t="s">
        <v>458</v>
      </c>
      <c r="L27" s="505"/>
      <c r="M27" s="345"/>
    </row>
    <row r="28" spans="1:14" s="344" customFormat="1" ht="12" x14ac:dyDescent="0.2">
      <c r="A28" s="26" t="s">
        <v>337</v>
      </c>
      <c r="B28" s="31" t="s">
        <v>339</v>
      </c>
      <c r="C28" s="296" t="s">
        <v>457</v>
      </c>
      <c r="D28" s="296" t="s">
        <v>457</v>
      </c>
      <c r="E28" s="296" t="s">
        <v>457</v>
      </c>
      <c r="F28" s="296" t="s">
        <v>457</v>
      </c>
      <c r="G28" s="296" t="s">
        <v>457</v>
      </c>
      <c r="H28" s="296" t="s">
        <v>457</v>
      </c>
      <c r="I28" s="296" t="s">
        <v>457</v>
      </c>
      <c r="J28" s="24" t="s">
        <v>427</v>
      </c>
      <c r="K28" s="505" t="s">
        <v>458</v>
      </c>
      <c r="L28" s="505"/>
      <c r="M28" s="345"/>
    </row>
    <row r="29" spans="1:14" s="344" customFormat="1" ht="12" x14ac:dyDescent="0.2">
      <c r="A29" s="26" t="s">
        <v>338</v>
      </c>
      <c r="B29" s="31" t="s">
        <v>340</v>
      </c>
      <c r="C29" s="296" t="s">
        <v>457</v>
      </c>
      <c r="D29" s="296" t="s">
        <v>457</v>
      </c>
      <c r="E29" s="296" t="s">
        <v>457</v>
      </c>
      <c r="F29" s="296" t="s">
        <v>457</v>
      </c>
      <c r="G29" s="296" t="s">
        <v>457</v>
      </c>
      <c r="H29" s="296" t="s">
        <v>457</v>
      </c>
      <c r="I29" s="296" t="s">
        <v>457</v>
      </c>
      <c r="J29" s="24" t="s">
        <v>427</v>
      </c>
      <c r="K29" s="505" t="s">
        <v>458</v>
      </c>
      <c r="L29" s="505"/>
      <c r="M29" s="345"/>
    </row>
    <row r="30" spans="1:14" s="344" customFormat="1" ht="12" x14ac:dyDescent="0.2">
      <c r="A30" s="26" t="s">
        <v>341</v>
      </c>
      <c r="B30" s="31" t="s">
        <v>352</v>
      </c>
      <c r="C30" s="296">
        <f>SUM(C31:C33)</f>
        <v>0</v>
      </c>
      <c r="D30" s="296">
        <f>SUM(D31:D33)</f>
        <v>0</v>
      </c>
      <c r="E30" s="24">
        <f t="shared" si="1"/>
        <v>0</v>
      </c>
      <c r="F30" s="296">
        <f>SUM(F31:F33)</f>
        <v>0</v>
      </c>
      <c r="G30" s="296">
        <f>SUM(G31:G33)</f>
        <v>0</v>
      </c>
      <c r="H30" s="24">
        <f>F30+G30</f>
        <v>0</v>
      </c>
      <c r="I30" s="24">
        <f>E30+H30</f>
        <v>0</v>
      </c>
      <c r="J30" s="24" t="s">
        <v>438</v>
      </c>
      <c r="K30" s="24"/>
      <c r="L30" s="24"/>
      <c r="M30" s="345"/>
    </row>
    <row r="31" spans="1:14" s="344" customFormat="1" ht="12" x14ac:dyDescent="0.2">
      <c r="A31" s="26" t="s">
        <v>342</v>
      </c>
      <c r="B31" s="31" t="s">
        <v>344</v>
      </c>
      <c r="C31" s="28">
        <v>0</v>
      </c>
      <c r="D31" s="28">
        <v>0</v>
      </c>
      <c r="E31" s="24">
        <f t="shared" si="1"/>
        <v>0</v>
      </c>
      <c r="F31" s="28">
        <v>0</v>
      </c>
      <c r="G31" s="28">
        <v>0</v>
      </c>
      <c r="H31" s="24">
        <f>F31+G31</f>
        <v>0</v>
      </c>
      <c r="I31" s="24">
        <f>E31+H31</f>
        <v>0</v>
      </c>
      <c r="J31" s="24" t="s">
        <v>438</v>
      </c>
      <c r="K31" s="24"/>
      <c r="L31" s="24"/>
      <c r="M31" s="345"/>
    </row>
    <row r="32" spans="1:14" s="344" customFormat="1" ht="12" x14ac:dyDescent="0.2">
      <c r="A32" s="26" t="s">
        <v>343</v>
      </c>
      <c r="B32" s="31" t="s">
        <v>345</v>
      </c>
      <c r="C32" s="28">
        <v>0</v>
      </c>
      <c r="D32" s="28">
        <v>0</v>
      </c>
      <c r="E32" s="24">
        <f t="shared" si="1"/>
        <v>0</v>
      </c>
      <c r="F32" s="28">
        <v>0</v>
      </c>
      <c r="G32" s="28">
        <v>0</v>
      </c>
      <c r="H32" s="24">
        <f>F32+G32</f>
        <v>0</v>
      </c>
      <c r="I32" s="24">
        <f>E32+H32</f>
        <v>0</v>
      </c>
      <c r="J32" s="24" t="s">
        <v>438</v>
      </c>
      <c r="K32" s="24"/>
      <c r="L32" s="24"/>
      <c r="M32" s="345"/>
    </row>
    <row r="33" spans="1:13" s="344" customFormat="1" ht="24" x14ac:dyDescent="0.2">
      <c r="A33" s="26" t="s">
        <v>455</v>
      </c>
      <c r="B33" s="61" t="s">
        <v>456</v>
      </c>
      <c r="C33" s="28">
        <v>0</v>
      </c>
      <c r="D33" s="28">
        <v>0</v>
      </c>
      <c r="E33" s="24">
        <f t="shared" ref="E33" si="4">C33+D33</f>
        <v>0</v>
      </c>
      <c r="F33" s="28">
        <v>0</v>
      </c>
      <c r="G33" s="28">
        <v>0</v>
      </c>
      <c r="H33" s="24">
        <f>F33+G33</f>
        <v>0</v>
      </c>
      <c r="I33" s="24">
        <f>E33+H33</f>
        <v>0</v>
      </c>
      <c r="J33" s="24" t="s">
        <v>438</v>
      </c>
      <c r="K33" s="24"/>
      <c r="L33" s="24"/>
      <c r="M33" s="345"/>
    </row>
    <row r="34" spans="1:13" s="350" customFormat="1" ht="25.9" customHeight="1" x14ac:dyDescent="0.2">
      <c r="A34" s="26"/>
      <c r="B34" s="29" t="s">
        <v>55</v>
      </c>
      <c r="C34" s="20">
        <f>C21+C22+C23+C24+C25+C30</f>
        <v>0</v>
      </c>
      <c r="D34" s="20">
        <f>D21+D22+D23+D24+D25+D30</f>
        <v>0</v>
      </c>
      <c r="E34" s="20">
        <f>C34+D34</f>
        <v>0</v>
      </c>
      <c r="F34" s="20">
        <f>F21+F22+F23+F24+F25+F30</f>
        <v>0</v>
      </c>
      <c r="G34" s="20">
        <f>G21+G22+G23+G24+G25+G30</f>
        <v>0</v>
      </c>
      <c r="H34" s="20">
        <f>F34+G34</f>
        <v>0</v>
      </c>
      <c r="I34" s="20">
        <f>E34+H34</f>
        <v>0</v>
      </c>
      <c r="J34" s="20"/>
      <c r="K34" s="313" t="e">
        <f>E34/E47</f>
        <v>#DIV/0!</v>
      </c>
      <c r="L34" s="20" t="s">
        <v>450</v>
      </c>
      <c r="M34" s="349"/>
    </row>
    <row r="35" spans="1:13" s="344" customFormat="1" ht="12" x14ac:dyDescent="0.2">
      <c r="A35" s="26">
        <v>4</v>
      </c>
      <c r="B35" s="486" t="s">
        <v>56</v>
      </c>
      <c r="C35" s="487"/>
      <c r="D35" s="487"/>
      <c r="E35" s="487"/>
      <c r="F35" s="487"/>
      <c r="G35" s="487"/>
      <c r="H35" s="487"/>
      <c r="I35" s="487"/>
      <c r="J35" s="348"/>
      <c r="K35" s="348"/>
      <c r="L35" s="348"/>
      <c r="M35" s="345"/>
    </row>
    <row r="36" spans="1:13" s="344" customFormat="1" ht="12" x14ac:dyDescent="0.2">
      <c r="A36" s="26"/>
      <c r="B36" s="321" t="s">
        <v>439</v>
      </c>
      <c r="C36" s="348"/>
      <c r="D36" s="348"/>
      <c r="E36" s="348"/>
      <c r="F36" s="348"/>
      <c r="G36" s="348"/>
      <c r="H36" s="348"/>
      <c r="I36" s="348"/>
      <c r="J36" s="348"/>
      <c r="K36" s="348"/>
      <c r="L36" s="348"/>
      <c r="M36" s="345"/>
    </row>
    <row r="37" spans="1:13" s="344" customFormat="1" ht="12" x14ac:dyDescent="0.2">
      <c r="A37" s="26" t="s">
        <v>57</v>
      </c>
      <c r="B37" s="27" t="s">
        <v>58</v>
      </c>
      <c r="C37" s="28">
        <v>0</v>
      </c>
      <c r="D37" s="28">
        <v>0</v>
      </c>
      <c r="E37" s="24">
        <f>C37+D37</f>
        <v>0</v>
      </c>
      <c r="F37" s="28">
        <v>0</v>
      </c>
      <c r="G37" s="28">
        <v>0</v>
      </c>
      <c r="H37" s="24">
        <f t="shared" ref="H37:H43" si="5">F37+G37</f>
        <v>0</v>
      </c>
      <c r="I37" s="24">
        <f t="shared" ref="I37:I43" si="6">E37+H37</f>
        <v>0</v>
      </c>
      <c r="J37" s="24" t="s">
        <v>438</v>
      </c>
      <c r="K37" s="24"/>
      <c r="L37" s="24"/>
      <c r="M37" s="345"/>
    </row>
    <row r="38" spans="1:13" s="344" customFormat="1" ht="12" x14ac:dyDescent="0.2">
      <c r="A38" s="26" t="s">
        <v>59</v>
      </c>
      <c r="B38" s="27" t="s">
        <v>317</v>
      </c>
      <c r="C38" s="28">
        <v>0</v>
      </c>
      <c r="D38" s="28">
        <v>0</v>
      </c>
      <c r="E38" s="24">
        <f t="shared" ref="E38:E43" si="7">C38+D38</f>
        <v>0</v>
      </c>
      <c r="F38" s="28">
        <v>0</v>
      </c>
      <c r="G38" s="28">
        <v>0</v>
      </c>
      <c r="H38" s="24">
        <f t="shared" si="5"/>
        <v>0</v>
      </c>
      <c r="I38" s="24">
        <f t="shared" si="6"/>
        <v>0</v>
      </c>
      <c r="J38" s="24" t="s">
        <v>438</v>
      </c>
      <c r="K38" s="24"/>
      <c r="L38" s="24"/>
      <c r="M38" s="345"/>
    </row>
    <row r="39" spans="1:13" s="344" customFormat="1" ht="12" x14ac:dyDescent="0.2">
      <c r="A39" s="26" t="s">
        <v>60</v>
      </c>
      <c r="B39" s="27" t="s">
        <v>323</v>
      </c>
      <c r="C39" s="28">
        <v>0</v>
      </c>
      <c r="D39" s="28">
        <v>0</v>
      </c>
      <c r="E39" s="24">
        <f t="shared" si="7"/>
        <v>0</v>
      </c>
      <c r="F39" s="28">
        <v>0</v>
      </c>
      <c r="G39" s="28">
        <v>0</v>
      </c>
      <c r="H39" s="24">
        <f t="shared" si="5"/>
        <v>0</v>
      </c>
      <c r="I39" s="24">
        <f t="shared" si="6"/>
        <v>0</v>
      </c>
      <c r="J39" s="24" t="s">
        <v>438</v>
      </c>
      <c r="K39" s="24"/>
      <c r="L39" s="24"/>
      <c r="M39" s="345"/>
    </row>
    <row r="40" spans="1:13" s="344" customFormat="1" ht="24" x14ac:dyDescent="0.2">
      <c r="A40" s="26" t="s">
        <v>319</v>
      </c>
      <c r="B40" s="27" t="s">
        <v>318</v>
      </c>
      <c r="C40" s="28">
        <v>0</v>
      </c>
      <c r="D40" s="28">
        <v>0</v>
      </c>
      <c r="E40" s="24">
        <f t="shared" si="7"/>
        <v>0</v>
      </c>
      <c r="F40" s="28">
        <v>0</v>
      </c>
      <c r="G40" s="28">
        <v>0</v>
      </c>
      <c r="H40" s="24">
        <f t="shared" si="5"/>
        <v>0</v>
      </c>
      <c r="I40" s="24">
        <f t="shared" si="6"/>
        <v>0</v>
      </c>
      <c r="J40" s="24" t="s">
        <v>438</v>
      </c>
      <c r="K40" s="24"/>
      <c r="L40" s="24"/>
      <c r="M40" s="345"/>
    </row>
    <row r="41" spans="1:13" s="344" customFormat="1" ht="12" x14ac:dyDescent="0.2">
      <c r="A41" s="26" t="s">
        <v>315</v>
      </c>
      <c r="B41" s="27" t="s">
        <v>316</v>
      </c>
      <c r="C41" s="28">
        <v>0</v>
      </c>
      <c r="D41" s="28">
        <v>0</v>
      </c>
      <c r="E41" s="24">
        <f t="shared" si="7"/>
        <v>0</v>
      </c>
      <c r="F41" s="28">
        <v>0</v>
      </c>
      <c r="G41" s="28">
        <v>0</v>
      </c>
      <c r="H41" s="24">
        <f t="shared" si="5"/>
        <v>0</v>
      </c>
      <c r="I41" s="24">
        <f t="shared" si="6"/>
        <v>0</v>
      </c>
      <c r="J41" s="24" t="s">
        <v>438</v>
      </c>
      <c r="K41" s="24"/>
      <c r="L41" s="24"/>
      <c r="M41" s="345"/>
    </row>
    <row r="42" spans="1:13" s="344" customFormat="1" ht="12" x14ac:dyDescent="0.2">
      <c r="A42" s="26" t="s">
        <v>314</v>
      </c>
      <c r="B42" s="27" t="s">
        <v>61</v>
      </c>
      <c r="C42" s="28">
        <v>0</v>
      </c>
      <c r="D42" s="28">
        <v>0</v>
      </c>
      <c r="E42" s="24">
        <f t="shared" si="7"/>
        <v>0</v>
      </c>
      <c r="F42" s="28">
        <v>0</v>
      </c>
      <c r="G42" s="28">
        <v>0</v>
      </c>
      <c r="H42" s="24">
        <f t="shared" si="5"/>
        <v>0</v>
      </c>
      <c r="I42" s="24">
        <f t="shared" si="6"/>
        <v>0</v>
      </c>
      <c r="J42" s="24" t="s">
        <v>438</v>
      </c>
      <c r="K42" s="24"/>
      <c r="L42" s="24"/>
      <c r="M42" s="345"/>
    </row>
    <row r="43" spans="1:13" s="344" customFormat="1" ht="12" x14ac:dyDescent="0.2">
      <c r="A43" s="26"/>
      <c r="B43" s="322" t="s">
        <v>440</v>
      </c>
      <c r="C43" s="323">
        <f>SUM(C37:C42)</f>
        <v>0</v>
      </c>
      <c r="D43" s="323">
        <f>SUM(D37:D42)</f>
        <v>0</v>
      </c>
      <c r="E43" s="351">
        <f t="shared" si="7"/>
        <v>0</v>
      </c>
      <c r="F43" s="323">
        <f>SUM(F37:F42)</f>
        <v>0</v>
      </c>
      <c r="G43" s="323">
        <f>SUM(G37:G42)</f>
        <v>0</v>
      </c>
      <c r="H43" s="351">
        <f t="shared" si="5"/>
        <v>0</v>
      </c>
      <c r="I43" s="351">
        <f t="shared" si="6"/>
        <v>0</v>
      </c>
      <c r="J43" s="24"/>
      <c r="K43" s="24"/>
      <c r="L43" s="24"/>
      <c r="M43" s="345"/>
    </row>
    <row r="44" spans="1:13" s="344" customFormat="1" ht="12" x14ac:dyDescent="0.2">
      <c r="A44" s="26"/>
      <c r="B44" s="338" t="s">
        <v>460</v>
      </c>
      <c r="C44" s="320"/>
      <c r="D44" s="320"/>
      <c r="E44" s="20"/>
      <c r="F44" s="320"/>
      <c r="G44" s="320"/>
      <c r="H44" s="20"/>
      <c r="I44" s="20"/>
      <c r="J44" s="24"/>
      <c r="K44" s="24"/>
      <c r="L44" s="24"/>
      <c r="M44" s="345"/>
    </row>
    <row r="45" spans="1:13" s="344" customFormat="1" ht="134.1" customHeight="1" x14ac:dyDescent="0.2">
      <c r="A45" s="26"/>
      <c r="B45" s="27" t="s">
        <v>480</v>
      </c>
      <c r="C45" s="28">
        <v>0</v>
      </c>
      <c r="D45" s="28">
        <v>0</v>
      </c>
      <c r="E45" s="24">
        <f>C45+D45</f>
        <v>0</v>
      </c>
      <c r="F45" s="28">
        <v>0</v>
      </c>
      <c r="G45" s="28">
        <v>0</v>
      </c>
      <c r="H45" s="24">
        <f>F45+G45</f>
        <v>0</v>
      </c>
      <c r="I45" s="24">
        <f>E45+H45</f>
        <v>0</v>
      </c>
      <c r="J45" s="24" t="s">
        <v>438</v>
      </c>
      <c r="K45" s="24"/>
      <c r="L45" s="24"/>
      <c r="M45" s="345"/>
    </row>
    <row r="46" spans="1:13" s="344" customFormat="1" ht="41.1" customHeight="1" x14ac:dyDescent="0.2">
      <c r="A46" s="26"/>
      <c r="B46" s="338" t="s">
        <v>459</v>
      </c>
      <c r="C46" s="339">
        <f>SUM(C45)</f>
        <v>0</v>
      </c>
      <c r="D46" s="339">
        <f>SUM(D45)</f>
        <v>0</v>
      </c>
      <c r="E46" s="352">
        <f>C46+D46</f>
        <v>0</v>
      </c>
      <c r="F46" s="339">
        <f>SUM(F45)</f>
        <v>0</v>
      </c>
      <c r="G46" s="339">
        <f>SUM(G45)</f>
        <v>0</v>
      </c>
      <c r="H46" s="352">
        <f>F46+G46</f>
        <v>0</v>
      </c>
      <c r="I46" s="352">
        <f>E46+H46</f>
        <v>0</v>
      </c>
      <c r="J46" s="24"/>
      <c r="K46" s="381" t="e">
        <f>E46/(E16+E19+E43+E50)</f>
        <v>#DIV/0!</v>
      </c>
      <c r="L46" s="382" t="s">
        <v>481</v>
      </c>
      <c r="M46" s="345"/>
    </row>
    <row r="47" spans="1:13" s="350" customFormat="1" ht="12" x14ac:dyDescent="0.2">
      <c r="A47" s="26"/>
      <c r="B47" s="29" t="s">
        <v>62</v>
      </c>
      <c r="C47" s="20">
        <f>C43+C46</f>
        <v>0</v>
      </c>
      <c r="D47" s="20">
        <f>D43+D46</f>
        <v>0</v>
      </c>
      <c r="E47" s="20">
        <f>C47+D47</f>
        <v>0</v>
      </c>
      <c r="F47" s="20">
        <f>F43+F46</f>
        <v>0</v>
      </c>
      <c r="G47" s="20">
        <f>G43+G46</f>
        <v>0</v>
      </c>
      <c r="H47" s="20">
        <f>F47+G47</f>
        <v>0</v>
      </c>
      <c r="I47" s="20">
        <f>E47+H47</f>
        <v>0</v>
      </c>
      <c r="J47" s="20"/>
      <c r="K47" s="20"/>
      <c r="L47" s="20"/>
      <c r="M47" s="349"/>
    </row>
    <row r="48" spans="1:13" s="344" customFormat="1" ht="12" x14ac:dyDescent="0.2">
      <c r="A48" s="26" t="s">
        <v>63</v>
      </c>
      <c r="B48" s="486" t="s">
        <v>64</v>
      </c>
      <c r="C48" s="487"/>
      <c r="D48" s="487"/>
      <c r="E48" s="487"/>
      <c r="F48" s="487"/>
      <c r="G48" s="487"/>
      <c r="H48" s="487"/>
      <c r="I48" s="487"/>
      <c r="J48" s="348"/>
      <c r="K48" s="348"/>
      <c r="L48" s="348"/>
      <c r="M48" s="345"/>
    </row>
    <row r="49" spans="1:13" s="344" customFormat="1" ht="12" x14ac:dyDescent="0.2">
      <c r="A49" s="26" t="s">
        <v>65</v>
      </c>
      <c r="B49" s="27" t="s">
        <v>66</v>
      </c>
      <c r="C49" s="32">
        <f>C50+C51</f>
        <v>0</v>
      </c>
      <c r="D49" s="32">
        <f>D50+D51</f>
        <v>0</v>
      </c>
      <c r="E49" s="32">
        <f t="shared" ref="E49:E55" si="8">C49+D49</f>
        <v>0</v>
      </c>
      <c r="F49" s="32">
        <f>F50+F51</f>
        <v>0</v>
      </c>
      <c r="G49" s="32">
        <f>G50+G51</f>
        <v>0</v>
      </c>
      <c r="H49" s="24">
        <f t="shared" ref="H49:H55" si="9">F49+G49</f>
        <v>0</v>
      </c>
      <c r="I49" s="24">
        <f t="shared" ref="I49:I55" si="10">E49+H49</f>
        <v>0</v>
      </c>
      <c r="J49" s="24"/>
      <c r="K49" s="24"/>
      <c r="L49" s="24"/>
      <c r="M49" s="345"/>
    </row>
    <row r="50" spans="1:13" s="344" customFormat="1" ht="12" x14ac:dyDescent="0.2">
      <c r="A50" s="26" t="s">
        <v>67</v>
      </c>
      <c r="B50" s="27" t="s">
        <v>68</v>
      </c>
      <c r="C50" s="28">
        <v>0</v>
      </c>
      <c r="D50" s="28">
        <v>0</v>
      </c>
      <c r="E50" s="32">
        <f t="shared" si="8"/>
        <v>0</v>
      </c>
      <c r="F50" s="28">
        <v>0</v>
      </c>
      <c r="G50" s="28">
        <v>0</v>
      </c>
      <c r="H50" s="24">
        <f t="shared" si="9"/>
        <v>0</v>
      </c>
      <c r="I50" s="24">
        <f t="shared" si="10"/>
        <v>0</v>
      </c>
      <c r="J50" s="24" t="s">
        <v>438</v>
      </c>
      <c r="K50" s="24"/>
      <c r="L50" s="24"/>
      <c r="M50" s="345"/>
    </row>
    <row r="51" spans="1:13" s="344" customFormat="1" ht="12" x14ac:dyDescent="0.2">
      <c r="A51" s="26" t="s">
        <v>69</v>
      </c>
      <c r="B51" s="27" t="s">
        <v>70</v>
      </c>
      <c r="C51" s="28">
        <v>0</v>
      </c>
      <c r="D51" s="28">
        <v>0</v>
      </c>
      <c r="E51" s="32">
        <f t="shared" si="8"/>
        <v>0</v>
      </c>
      <c r="F51" s="28">
        <v>0</v>
      </c>
      <c r="G51" s="28">
        <v>0</v>
      </c>
      <c r="H51" s="24">
        <f t="shared" si="9"/>
        <v>0</v>
      </c>
      <c r="I51" s="24">
        <f t="shared" si="10"/>
        <v>0</v>
      </c>
      <c r="J51" s="24" t="s">
        <v>438</v>
      </c>
      <c r="K51" s="24"/>
      <c r="L51" s="24"/>
      <c r="M51" s="345"/>
    </row>
    <row r="52" spans="1:13" s="344" customFormat="1" ht="36" x14ac:dyDescent="0.2">
      <c r="A52" s="26" t="s">
        <v>320</v>
      </c>
      <c r="B52" s="27" t="s">
        <v>479</v>
      </c>
      <c r="C52" s="28">
        <v>0</v>
      </c>
      <c r="D52" s="28">
        <v>0</v>
      </c>
      <c r="E52" s="32">
        <f t="shared" si="8"/>
        <v>0</v>
      </c>
      <c r="F52" s="28">
        <v>0</v>
      </c>
      <c r="G52" s="28">
        <v>0</v>
      </c>
      <c r="H52" s="24">
        <f t="shared" si="9"/>
        <v>0</v>
      </c>
      <c r="I52" s="24">
        <f t="shared" si="10"/>
        <v>0</v>
      </c>
      <c r="J52" s="24" t="s">
        <v>438</v>
      </c>
      <c r="K52" s="24"/>
      <c r="L52" s="24"/>
      <c r="M52" s="345"/>
    </row>
    <row r="53" spans="1:13" s="344" customFormat="1" ht="24" x14ac:dyDescent="0.2">
      <c r="A53" s="26" t="s">
        <v>71</v>
      </c>
      <c r="B53" s="27" t="s">
        <v>72</v>
      </c>
      <c r="C53" s="28">
        <v>0</v>
      </c>
      <c r="D53" s="28">
        <v>0</v>
      </c>
      <c r="E53" s="32">
        <f t="shared" si="8"/>
        <v>0</v>
      </c>
      <c r="F53" s="28">
        <v>0</v>
      </c>
      <c r="G53" s="28">
        <v>0</v>
      </c>
      <c r="H53" s="24">
        <f t="shared" si="9"/>
        <v>0</v>
      </c>
      <c r="I53" s="24">
        <f t="shared" si="10"/>
        <v>0</v>
      </c>
      <c r="J53" s="24" t="s">
        <v>438</v>
      </c>
      <c r="K53" s="353" t="e">
        <f>E53/(E16+E19+E47)</f>
        <v>#DIV/0!</v>
      </c>
      <c r="L53" s="354" t="s">
        <v>451</v>
      </c>
      <c r="M53" s="345"/>
    </row>
    <row r="54" spans="1:13" s="344" customFormat="1" ht="12" x14ac:dyDescent="0.2">
      <c r="A54" s="26" t="s">
        <v>346</v>
      </c>
      <c r="B54" s="27" t="s">
        <v>347</v>
      </c>
      <c r="C54" s="296" t="s">
        <v>457</v>
      </c>
      <c r="D54" s="296" t="s">
        <v>457</v>
      </c>
      <c r="E54" s="296" t="s">
        <v>457</v>
      </c>
      <c r="F54" s="296" t="s">
        <v>457</v>
      </c>
      <c r="G54" s="296" t="s">
        <v>457</v>
      </c>
      <c r="H54" s="296" t="s">
        <v>457</v>
      </c>
      <c r="I54" s="296" t="s">
        <v>457</v>
      </c>
      <c r="J54" s="24" t="s">
        <v>427</v>
      </c>
      <c r="K54" s="505" t="s">
        <v>458</v>
      </c>
      <c r="L54" s="505"/>
      <c r="M54" s="345"/>
    </row>
    <row r="55" spans="1:13" s="350" customFormat="1" ht="12" x14ac:dyDescent="0.2">
      <c r="A55" s="26"/>
      <c r="B55" s="29" t="s">
        <v>73</v>
      </c>
      <c r="C55" s="20">
        <f>C49+C52+C53</f>
        <v>0</v>
      </c>
      <c r="D55" s="20">
        <f>D49+D52+D53</f>
        <v>0</v>
      </c>
      <c r="E55" s="20">
        <f t="shared" si="8"/>
        <v>0</v>
      </c>
      <c r="F55" s="20">
        <f>F49+F52+F53</f>
        <v>0</v>
      </c>
      <c r="G55" s="20">
        <f>G49+G52+G53</f>
        <v>0</v>
      </c>
      <c r="H55" s="20">
        <f t="shared" si="9"/>
        <v>0</v>
      </c>
      <c r="I55" s="20">
        <f t="shared" si="10"/>
        <v>0</v>
      </c>
      <c r="J55" s="20"/>
      <c r="K55" s="20"/>
      <c r="L55" s="20"/>
      <c r="M55" s="349"/>
    </row>
    <row r="56" spans="1:13" s="344" customFormat="1" ht="12" x14ac:dyDescent="0.2">
      <c r="A56" s="26" t="s">
        <v>76</v>
      </c>
      <c r="B56" s="486" t="s">
        <v>348</v>
      </c>
      <c r="C56" s="487"/>
      <c r="D56" s="487"/>
      <c r="E56" s="487"/>
      <c r="F56" s="487"/>
      <c r="G56" s="487"/>
      <c r="H56" s="487"/>
      <c r="I56" s="487"/>
      <c r="J56" s="348"/>
      <c r="K56" s="348"/>
      <c r="L56" s="348"/>
      <c r="M56" s="345"/>
    </row>
    <row r="57" spans="1:13" s="344" customFormat="1" ht="12" x14ac:dyDescent="0.2">
      <c r="A57" s="26" t="s">
        <v>74</v>
      </c>
      <c r="B57" s="33" t="s">
        <v>349</v>
      </c>
      <c r="C57" s="296" t="s">
        <v>454</v>
      </c>
      <c r="D57" s="296" t="s">
        <v>454</v>
      </c>
      <c r="E57" s="20" t="s">
        <v>454</v>
      </c>
      <c r="F57" s="28">
        <v>0</v>
      </c>
      <c r="G57" s="28">
        <v>0</v>
      </c>
      <c r="H57" s="24">
        <f t="shared" ref="H57:H58" si="11">F57+G57</f>
        <v>0</v>
      </c>
      <c r="I57" s="24">
        <f>H57</f>
        <v>0</v>
      </c>
      <c r="J57" s="496" t="s">
        <v>466</v>
      </c>
      <c r="K57" s="497"/>
      <c r="L57" s="498"/>
      <c r="M57" s="345"/>
    </row>
    <row r="58" spans="1:13" s="344" customFormat="1" ht="12" x14ac:dyDescent="0.2">
      <c r="A58" s="26" t="s">
        <v>350</v>
      </c>
      <c r="B58" s="33" t="s">
        <v>351</v>
      </c>
      <c r="C58" s="296" t="s">
        <v>454</v>
      </c>
      <c r="D58" s="296" t="s">
        <v>454</v>
      </c>
      <c r="E58" s="20" t="s">
        <v>454</v>
      </c>
      <c r="F58" s="28">
        <v>0</v>
      </c>
      <c r="G58" s="28">
        <v>0</v>
      </c>
      <c r="H58" s="24">
        <f t="shared" si="11"/>
        <v>0</v>
      </c>
      <c r="I58" s="24">
        <f>H58</f>
        <v>0</v>
      </c>
      <c r="J58" s="499"/>
      <c r="K58" s="500"/>
      <c r="L58" s="501"/>
      <c r="M58" s="345"/>
    </row>
    <row r="59" spans="1:13" s="350" customFormat="1" ht="12" x14ac:dyDescent="0.2">
      <c r="A59" s="34"/>
      <c r="B59" s="29" t="s">
        <v>75</v>
      </c>
      <c r="C59" s="20" t="s">
        <v>457</v>
      </c>
      <c r="D59" s="20" t="s">
        <v>457</v>
      </c>
      <c r="E59" s="20" t="s">
        <v>457</v>
      </c>
      <c r="F59" s="342">
        <f t="shared" ref="F59:H59" si="12">SUM(F57:F58)</f>
        <v>0</v>
      </c>
      <c r="G59" s="342">
        <f t="shared" si="12"/>
        <v>0</v>
      </c>
      <c r="H59" s="20">
        <f t="shared" si="12"/>
        <v>0</v>
      </c>
      <c r="I59" s="20">
        <f>H59</f>
        <v>0</v>
      </c>
      <c r="J59" s="502"/>
      <c r="K59" s="503"/>
      <c r="L59" s="504"/>
      <c r="M59" s="349"/>
    </row>
    <row r="60" spans="1:13" s="350" customFormat="1" ht="36" x14ac:dyDescent="0.2">
      <c r="A60" s="26" t="s">
        <v>461</v>
      </c>
      <c r="B60" s="365" t="s">
        <v>462</v>
      </c>
      <c r="C60" s="20"/>
      <c r="D60" s="20"/>
      <c r="E60" s="20"/>
      <c r="F60" s="20"/>
      <c r="G60" s="20"/>
      <c r="H60" s="20"/>
      <c r="I60" s="20"/>
      <c r="J60" s="369"/>
      <c r="K60" s="370"/>
      <c r="L60" s="371"/>
      <c r="M60" s="349"/>
    </row>
    <row r="61" spans="1:13" s="350" customFormat="1" ht="36" x14ac:dyDescent="0.2">
      <c r="A61" s="26" t="s">
        <v>463</v>
      </c>
      <c r="B61" s="33" t="s">
        <v>501</v>
      </c>
      <c r="C61" s="375">
        <v>0</v>
      </c>
      <c r="D61" s="28">
        <v>0</v>
      </c>
      <c r="E61" s="24">
        <f>SUM(C61:D61)</f>
        <v>0</v>
      </c>
      <c r="F61" s="375">
        <v>0</v>
      </c>
      <c r="G61" s="375">
        <v>0</v>
      </c>
      <c r="H61" s="24">
        <f>SUM(F61:G61)</f>
        <v>0</v>
      </c>
      <c r="I61" s="376">
        <f t="shared" ref="I61:I62" si="13">E61+H61</f>
        <v>0</v>
      </c>
      <c r="J61" s="373" t="s">
        <v>438</v>
      </c>
      <c r="K61" s="379" t="e">
        <f>E61/(E13+E14+E15+E19+E34-E24+E47+E50)</f>
        <v>#DIV/0!</v>
      </c>
      <c r="L61" s="429" t="s">
        <v>497</v>
      </c>
      <c r="M61" s="349"/>
    </row>
    <row r="62" spans="1:13" s="350" customFormat="1" ht="26.65" customHeight="1" x14ac:dyDescent="0.2">
      <c r="A62" s="26" t="s">
        <v>464</v>
      </c>
      <c r="B62" s="33" t="s">
        <v>465</v>
      </c>
      <c r="C62" s="375">
        <v>0</v>
      </c>
      <c r="D62" s="28">
        <v>0</v>
      </c>
      <c r="E62" s="24">
        <f>SUM(C62:D62)</f>
        <v>0</v>
      </c>
      <c r="F62" s="375">
        <v>0</v>
      </c>
      <c r="G62" s="375">
        <v>0</v>
      </c>
      <c r="H62" s="24">
        <f>SUM(F62:G62)</f>
        <v>0</v>
      </c>
      <c r="I62" s="376">
        <f t="shared" si="13"/>
        <v>0</v>
      </c>
      <c r="J62" s="373" t="s">
        <v>438</v>
      </c>
      <c r="K62" s="379" t="e">
        <f>E62/(E16+E19+E47)</f>
        <v>#DIV/0!</v>
      </c>
      <c r="L62" s="20" t="s">
        <v>476</v>
      </c>
      <c r="M62" s="349"/>
    </row>
    <row r="63" spans="1:13" s="350" customFormat="1" ht="12" x14ac:dyDescent="0.2">
      <c r="A63" s="26"/>
      <c r="B63" s="29" t="s">
        <v>488</v>
      </c>
      <c r="C63" s="20">
        <f>SUM(C61:C62)</f>
        <v>0</v>
      </c>
      <c r="D63" s="20">
        <f>SUM(D61:D62)</f>
        <v>0</v>
      </c>
      <c r="E63" s="20">
        <f>SUM(C63:D63)</f>
        <v>0</v>
      </c>
      <c r="F63" s="20">
        <f>SUM(F61:F62)</f>
        <v>0</v>
      </c>
      <c r="G63" s="20">
        <f>SUM(G61:G62)</f>
        <v>0</v>
      </c>
      <c r="H63" s="20">
        <f>SUM(F63:G63)</f>
        <v>0</v>
      </c>
      <c r="I63" s="20">
        <f>E63+H63</f>
        <v>0</v>
      </c>
      <c r="J63" s="369"/>
      <c r="K63" s="370"/>
      <c r="L63" s="371"/>
      <c r="M63" s="349"/>
    </row>
    <row r="64" spans="1:13" s="350" customFormat="1" ht="12" x14ac:dyDescent="0.2">
      <c r="A64" s="34">
        <v>8</v>
      </c>
      <c r="B64" s="29" t="s">
        <v>470</v>
      </c>
      <c r="C64" s="20"/>
      <c r="D64" s="20"/>
      <c r="E64" s="20"/>
      <c r="F64" s="20"/>
      <c r="G64" s="20"/>
      <c r="H64" s="20"/>
      <c r="I64" s="20"/>
      <c r="J64" s="20"/>
      <c r="K64" s="20"/>
      <c r="L64" s="20"/>
      <c r="M64" s="349"/>
    </row>
    <row r="65" spans="1:13" s="350" customFormat="1" ht="40.5" customHeight="1" x14ac:dyDescent="0.2">
      <c r="A65" s="34">
        <v>8.1</v>
      </c>
      <c r="B65" s="33" t="s">
        <v>467</v>
      </c>
      <c r="C65" s="28">
        <v>0</v>
      </c>
      <c r="D65" s="28">
        <v>0</v>
      </c>
      <c r="E65" s="24">
        <f>SUM(C65:D65)</f>
        <v>0</v>
      </c>
      <c r="F65" s="28">
        <v>0</v>
      </c>
      <c r="G65" s="28">
        <v>0</v>
      </c>
      <c r="H65" s="20">
        <f>SUM(F65:G65)</f>
        <v>0</v>
      </c>
      <c r="I65" s="24">
        <f>E65+H65</f>
        <v>0</v>
      </c>
      <c r="J65" s="24" t="s">
        <v>438</v>
      </c>
      <c r="K65" s="488"/>
      <c r="L65" s="491" t="s">
        <v>504</v>
      </c>
      <c r="M65" s="349"/>
    </row>
    <row r="66" spans="1:13" s="350" customFormat="1" ht="24" customHeight="1" x14ac:dyDescent="0.2">
      <c r="A66" s="34">
        <v>8.1999999999999993</v>
      </c>
      <c r="B66" s="33" t="s">
        <v>468</v>
      </c>
      <c r="C66" s="28">
        <v>0</v>
      </c>
      <c r="D66" s="28">
        <v>0</v>
      </c>
      <c r="E66" s="24">
        <f>SUM(C66:D66)</f>
        <v>0</v>
      </c>
      <c r="F66" s="28">
        <v>0</v>
      </c>
      <c r="G66" s="28">
        <v>0</v>
      </c>
      <c r="H66" s="20">
        <f>SUM(F66:G66)</f>
        <v>0</v>
      </c>
      <c r="I66" s="24">
        <f>E66+H66</f>
        <v>0</v>
      </c>
      <c r="J66" s="24" t="s">
        <v>438</v>
      </c>
      <c r="K66" s="489"/>
      <c r="L66" s="492"/>
      <c r="M66" s="349"/>
    </row>
    <row r="67" spans="1:13" s="350" customFormat="1" ht="12" x14ac:dyDescent="0.2">
      <c r="A67" s="34"/>
      <c r="B67" s="29" t="s">
        <v>469</v>
      </c>
      <c r="C67" s="20">
        <f>SUM(C65:C66)</f>
        <v>0</v>
      </c>
      <c r="D67" s="20">
        <f>SUM(D65:D66)</f>
        <v>0</v>
      </c>
      <c r="E67" s="20">
        <f>SUM(C67:D67)</f>
        <v>0</v>
      </c>
      <c r="F67" s="20">
        <f>SUM(F65:F66)</f>
        <v>0</v>
      </c>
      <c r="G67" s="20">
        <f>SUM(G65:G66)</f>
        <v>0</v>
      </c>
      <c r="H67" s="20">
        <f>SUM(F67:G67)</f>
        <v>0</v>
      </c>
      <c r="I67" s="20">
        <f>E67+H67</f>
        <v>0</v>
      </c>
      <c r="J67" s="24"/>
      <c r="K67" s="490"/>
      <c r="L67" s="493"/>
      <c r="M67" s="349"/>
    </row>
    <row r="68" spans="1:13" s="350" customFormat="1" ht="12" x14ac:dyDescent="0.2">
      <c r="A68" s="26" t="s">
        <v>471</v>
      </c>
      <c r="B68" s="29" t="s">
        <v>472</v>
      </c>
      <c r="C68" s="20"/>
      <c r="D68" s="20"/>
      <c r="E68" s="20"/>
      <c r="F68" s="20"/>
      <c r="G68" s="20"/>
      <c r="H68" s="20"/>
      <c r="I68" s="20"/>
      <c r="J68" s="24"/>
      <c r="K68" s="20"/>
      <c r="L68" s="20"/>
      <c r="M68" s="349"/>
    </row>
    <row r="69" spans="1:13" s="350" customFormat="1" ht="48" x14ac:dyDescent="0.2">
      <c r="A69" s="26" t="s">
        <v>473</v>
      </c>
      <c r="B69" s="29" t="s">
        <v>475</v>
      </c>
      <c r="C69" s="28">
        <v>0</v>
      </c>
      <c r="D69" s="28">
        <v>0</v>
      </c>
      <c r="E69" s="377">
        <f t="shared" ref="E69" si="14">C69+D69</f>
        <v>0</v>
      </c>
      <c r="F69" s="28">
        <v>0</v>
      </c>
      <c r="G69" s="28">
        <v>0</v>
      </c>
      <c r="H69" s="376">
        <f t="shared" ref="H69" si="15">F69+G69</f>
        <v>0</v>
      </c>
      <c r="I69" s="376">
        <f t="shared" ref="I69" si="16">E69+H69</f>
        <v>0</v>
      </c>
      <c r="J69" s="24" t="s">
        <v>477</v>
      </c>
      <c r="K69" s="313" t="e">
        <f>E69/(E16+E19+E34+E47+E55+E63+E67)</f>
        <v>#DIV/0!</v>
      </c>
      <c r="L69" s="20" t="s">
        <v>478</v>
      </c>
      <c r="M69" s="349"/>
    </row>
    <row r="70" spans="1:13" s="350" customFormat="1" ht="12" x14ac:dyDescent="0.2">
      <c r="A70" s="26"/>
      <c r="B70" s="29" t="s">
        <v>474</v>
      </c>
      <c r="C70" s="20">
        <f>SUM(C69)</f>
        <v>0</v>
      </c>
      <c r="D70" s="20">
        <f t="shared" ref="D70" si="17">SUM(D69)</f>
        <v>0</v>
      </c>
      <c r="E70" s="20">
        <f>SUM(C70:D70)</f>
        <v>0</v>
      </c>
      <c r="F70" s="20">
        <f>SUM(F69)</f>
        <v>0</v>
      </c>
      <c r="G70" s="20">
        <f>SUM(G69)</f>
        <v>0</v>
      </c>
      <c r="H70" s="20">
        <f>SUM(F70:G70)</f>
        <v>0</v>
      </c>
      <c r="I70" s="20">
        <f>E70+H70</f>
        <v>0</v>
      </c>
      <c r="J70" s="24"/>
      <c r="K70" s="20"/>
      <c r="L70" s="20"/>
      <c r="M70" s="349"/>
    </row>
    <row r="71" spans="1:13" s="350" customFormat="1" ht="21" customHeight="1" x14ac:dyDescent="0.2">
      <c r="A71" s="26"/>
      <c r="B71" s="29" t="s">
        <v>77</v>
      </c>
      <c r="C71" s="20">
        <f>C16+C19+C34+C47+C55+C63+C67+C70</f>
        <v>0</v>
      </c>
      <c r="D71" s="20">
        <f>D16+D19+D34+D47+D55+D63+D67+D70</f>
        <v>0</v>
      </c>
      <c r="E71" s="20">
        <f>E16+E19+E34+E47+E55+E63+E67+E70</f>
        <v>0</v>
      </c>
      <c r="F71" s="20">
        <f>F16+F19+F34+F47+F55+F63+F67+F70+F59</f>
        <v>0</v>
      </c>
      <c r="G71" s="20">
        <f>G16+G19+G34+G47+G55+G63+G67+G70+G59</f>
        <v>0</v>
      </c>
      <c r="H71" s="20">
        <f>H16+H19+H34+H47+H55+H63+H67+H70+H59</f>
        <v>0</v>
      </c>
      <c r="I71" s="20">
        <f>I16+I19+I34+I47+I55+I63+I67+I70+I59</f>
        <v>0</v>
      </c>
      <c r="J71" s="20"/>
      <c r="K71" s="20"/>
      <c r="L71" s="20"/>
      <c r="M71" s="349"/>
    </row>
    <row r="72" spans="1:13" s="344" customFormat="1" ht="10.5" customHeight="1" x14ac:dyDescent="0.2">
      <c r="A72" s="410"/>
      <c r="B72" s="411"/>
      <c r="C72" s="355"/>
      <c r="D72" s="355"/>
      <c r="E72" s="355"/>
      <c r="F72" s="355"/>
      <c r="G72" s="355"/>
      <c r="H72" s="355"/>
      <c r="I72" s="355"/>
      <c r="J72" s="355"/>
      <c r="K72" s="355"/>
      <c r="L72" s="355"/>
      <c r="M72" s="345"/>
    </row>
    <row r="73" spans="1:13" s="344" customFormat="1" ht="12" x14ac:dyDescent="0.2">
      <c r="A73" s="410"/>
      <c r="B73" s="411"/>
      <c r="C73" s="412"/>
      <c r="D73" s="412"/>
      <c r="E73" s="355"/>
      <c r="F73" s="412"/>
      <c r="G73" s="412"/>
      <c r="H73" s="355"/>
      <c r="I73" s="343"/>
      <c r="J73" s="343"/>
      <c r="K73" s="343"/>
      <c r="L73" s="343"/>
    </row>
    <row r="74" spans="1:13" s="345" customFormat="1" ht="12" x14ac:dyDescent="0.2">
      <c r="A74" s="356"/>
      <c r="B74" s="357"/>
      <c r="C74" s="355"/>
      <c r="D74" s="355"/>
      <c r="E74" s="355"/>
      <c r="F74" s="355"/>
      <c r="G74" s="355"/>
      <c r="H74" s="355"/>
      <c r="I74" s="355"/>
      <c r="J74" s="355"/>
      <c r="K74" s="355"/>
      <c r="L74" s="355"/>
    </row>
    <row r="75" spans="1:13" s="344" customFormat="1" ht="26.45" customHeight="1" x14ac:dyDescent="0.2">
      <c r="A75" s="358"/>
      <c r="B75" s="359"/>
      <c r="C75" s="359"/>
      <c r="D75" s="359"/>
      <c r="E75" s="343"/>
      <c r="F75" s="360"/>
      <c r="G75" s="361"/>
      <c r="H75" s="355"/>
      <c r="I75" s="355"/>
      <c r="J75" s="355"/>
      <c r="K75" s="355"/>
      <c r="L75" s="355"/>
    </row>
    <row r="76" spans="1:13" s="344" customFormat="1" ht="12" x14ac:dyDescent="0.2">
      <c r="A76" s="358"/>
      <c r="B76" s="357"/>
      <c r="C76" s="355"/>
      <c r="D76" s="355"/>
      <c r="E76" s="355"/>
      <c r="F76" s="355"/>
      <c r="G76" s="355"/>
      <c r="H76" s="355"/>
      <c r="I76" s="355"/>
      <c r="J76" s="355"/>
      <c r="K76" s="355"/>
      <c r="L76" s="355"/>
    </row>
    <row r="77" spans="1:13" s="344" customFormat="1" ht="12" x14ac:dyDescent="0.2">
      <c r="A77" s="362"/>
      <c r="B77" s="363" t="s">
        <v>306</v>
      </c>
      <c r="C77" s="355"/>
      <c r="D77" s="355"/>
      <c r="E77" s="355"/>
      <c r="F77" s="355"/>
      <c r="G77" s="355"/>
      <c r="H77" s="355"/>
      <c r="I77" s="355"/>
      <c r="J77" s="355"/>
      <c r="K77" s="355"/>
      <c r="L77" s="355"/>
    </row>
    <row r="78" spans="1:13" s="344" customFormat="1" ht="12" x14ac:dyDescent="0.2">
      <c r="A78" s="362"/>
      <c r="B78" s="364"/>
      <c r="C78" s="355"/>
      <c r="D78" s="355"/>
      <c r="E78" s="355"/>
      <c r="F78" s="355"/>
      <c r="G78" s="355"/>
      <c r="H78" s="355"/>
      <c r="I78" s="355"/>
      <c r="J78" s="355"/>
      <c r="K78" s="355"/>
      <c r="L78" s="355"/>
    </row>
    <row r="79" spans="1:13" s="344" customFormat="1" ht="24" x14ac:dyDescent="0.2">
      <c r="A79" s="29" t="s">
        <v>78</v>
      </c>
      <c r="B79" s="365" t="s">
        <v>79</v>
      </c>
      <c r="C79" s="24"/>
      <c r="D79" s="355"/>
      <c r="E79" s="355"/>
      <c r="F79" s="355"/>
      <c r="G79" s="355"/>
      <c r="H79" s="355"/>
      <c r="I79" s="355"/>
      <c r="J79" s="355"/>
      <c r="K79" s="355"/>
      <c r="L79" s="355"/>
    </row>
    <row r="80" spans="1:13" s="344" customFormat="1" ht="12" x14ac:dyDescent="0.2">
      <c r="A80" s="365" t="s">
        <v>80</v>
      </c>
      <c r="B80" s="365" t="s">
        <v>81</v>
      </c>
      <c r="C80" s="20">
        <f>I71</f>
        <v>0</v>
      </c>
      <c r="D80" s="494"/>
      <c r="E80" s="495"/>
      <c r="F80" s="495"/>
      <c r="G80" s="495"/>
      <c r="H80" s="495"/>
      <c r="I80" s="355"/>
      <c r="J80" s="355"/>
      <c r="K80" s="355"/>
      <c r="L80" s="355"/>
    </row>
    <row r="81" spans="1:13" s="344" customFormat="1" ht="12" x14ac:dyDescent="0.2">
      <c r="A81" s="27" t="s">
        <v>82</v>
      </c>
      <c r="B81" s="27" t="s">
        <v>83</v>
      </c>
      <c r="C81" s="24">
        <f>H71</f>
        <v>0</v>
      </c>
      <c r="D81" s="366"/>
      <c r="E81" s="355"/>
      <c r="F81" s="355"/>
      <c r="G81" s="355"/>
      <c r="H81" s="355"/>
      <c r="I81" s="355"/>
      <c r="J81" s="355"/>
      <c r="K81" s="355"/>
      <c r="L81" s="355"/>
    </row>
    <row r="82" spans="1:13" s="344" customFormat="1" ht="12" x14ac:dyDescent="0.2">
      <c r="A82" s="27" t="s">
        <v>84</v>
      </c>
      <c r="B82" s="27" t="s">
        <v>85</v>
      </c>
      <c r="C82" s="24">
        <f>C80-C81</f>
        <v>0</v>
      </c>
      <c r="D82" s="355"/>
      <c r="E82" s="355"/>
      <c r="F82" s="355"/>
      <c r="G82" s="355"/>
      <c r="H82" s="355"/>
      <c r="I82" s="355"/>
      <c r="J82" s="355"/>
      <c r="K82" s="355"/>
      <c r="L82" s="355"/>
    </row>
    <row r="83" spans="1:13" s="344" customFormat="1" ht="12" x14ac:dyDescent="0.2">
      <c r="A83" s="365" t="s">
        <v>86</v>
      </c>
      <c r="B83" s="365" t="s">
        <v>87</v>
      </c>
      <c r="C83" s="20">
        <f>SUM(C84:C85)</f>
        <v>0</v>
      </c>
      <c r="D83" s="367"/>
      <c r="E83" s="355"/>
      <c r="F83" s="355"/>
      <c r="G83" s="355"/>
      <c r="H83" s="355"/>
      <c r="I83" s="355"/>
      <c r="J83" s="355"/>
      <c r="K83" s="355"/>
      <c r="L83" s="355"/>
    </row>
    <row r="84" spans="1:13" s="344" customFormat="1" ht="12" x14ac:dyDescent="0.2">
      <c r="A84" s="27" t="s">
        <v>82</v>
      </c>
      <c r="B84" s="27" t="s">
        <v>88</v>
      </c>
      <c r="C84" s="380">
        <f>E71*2/100</f>
        <v>0</v>
      </c>
      <c r="D84" s="368" t="e">
        <f>C84/C82</f>
        <v>#DIV/0!</v>
      </c>
      <c r="E84" s="378" t="s">
        <v>425</v>
      </c>
      <c r="F84" s="355"/>
      <c r="G84" s="366"/>
      <c r="H84" s="355"/>
      <c r="I84" s="355"/>
      <c r="J84" s="355"/>
      <c r="K84" s="355"/>
      <c r="L84" s="355"/>
    </row>
    <row r="85" spans="1:13" s="344" customFormat="1" ht="12" x14ac:dyDescent="0.2">
      <c r="A85" s="27" t="s">
        <v>84</v>
      </c>
      <c r="B85" s="27" t="s">
        <v>89</v>
      </c>
      <c r="C85" s="24">
        <f>H71</f>
        <v>0</v>
      </c>
      <c r="D85" s="355"/>
      <c r="E85" s="355"/>
      <c r="F85" s="355"/>
      <c r="G85" s="366"/>
      <c r="H85" s="355"/>
      <c r="I85" s="355"/>
      <c r="J85" s="355"/>
      <c r="K85" s="355"/>
      <c r="L85" s="355"/>
    </row>
    <row r="86" spans="1:13" s="344" customFormat="1" ht="12" x14ac:dyDescent="0.2">
      <c r="A86" s="365" t="s">
        <v>90</v>
      </c>
      <c r="B86" s="365" t="s">
        <v>91</v>
      </c>
      <c r="C86" s="20">
        <f>C82-C84</f>
        <v>0</v>
      </c>
      <c r="D86" s="355"/>
      <c r="E86" s="355"/>
      <c r="F86" s="355"/>
      <c r="G86" s="355"/>
      <c r="H86" s="355"/>
      <c r="I86" s="355"/>
      <c r="J86" s="355"/>
      <c r="K86" s="355"/>
      <c r="L86" s="355"/>
    </row>
    <row r="87" spans="1:13" x14ac:dyDescent="0.25">
      <c r="M87" s="17"/>
    </row>
    <row r="88" spans="1:13" x14ac:dyDescent="0.25">
      <c r="M88" s="17"/>
    </row>
    <row r="89" spans="1:13" x14ac:dyDescent="0.25">
      <c r="C89" s="35"/>
      <c r="D89" s="36"/>
      <c r="E89" s="36"/>
      <c r="F89" s="36"/>
      <c r="G89" s="36"/>
      <c r="H89" s="36"/>
      <c r="I89" s="36"/>
      <c r="J89" s="36"/>
      <c r="K89" s="36"/>
      <c r="L89" s="36"/>
      <c r="M89" s="37"/>
    </row>
  </sheetData>
  <mergeCells count="18">
    <mergeCell ref="K65:K67"/>
    <mergeCell ref="L65:L67"/>
    <mergeCell ref="D80:H80"/>
    <mergeCell ref="B20:I20"/>
    <mergeCell ref="B35:I35"/>
    <mergeCell ref="B48:I48"/>
    <mergeCell ref="B56:I56"/>
    <mergeCell ref="J57:L59"/>
    <mergeCell ref="K26:L26"/>
    <mergeCell ref="K27:L27"/>
    <mergeCell ref="K28:L28"/>
    <mergeCell ref="K29:L29"/>
    <mergeCell ref="K54:L54"/>
    <mergeCell ref="A3:I3"/>
    <mergeCell ref="C8:D8"/>
    <mergeCell ref="F8:G8"/>
    <mergeCell ref="B11:I11"/>
    <mergeCell ref="B17:I17"/>
  </mergeCells>
  <conditionalFormatting sqref="D84">
    <cfRule type="containsText" dxfId="8" priority="1" operator="containsText" text="CORECT">
      <formula>NOT(ISERROR(SEARCH("CORECT",D84)))</formula>
    </cfRule>
    <cfRule type="containsText" dxfId="7" priority="2" operator="containsText" text="INCORECT">
      <formula>NOT(ISERROR(SEARCH("INCORECT",D84)))</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H74"/>
  <sheetViews>
    <sheetView topLeftCell="A46" workbookViewId="0">
      <selection activeCell="L65" sqref="L65"/>
    </sheetView>
  </sheetViews>
  <sheetFormatPr defaultColWidth="8.85546875" defaultRowHeight="12" x14ac:dyDescent="0.2"/>
  <cols>
    <col min="1" max="1" width="8.85546875" style="331"/>
    <col min="2" max="2" width="58.28515625" style="331" customWidth="1"/>
    <col min="3" max="3" width="13.5703125" style="332" customWidth="1"/>
    <col min="4" max="4" width="15.7109375" style="331" customWidth="1"/>
    <col min="5" max="5" width="15.28515625" style="331" customWidth="1"/>
    <col min="6" max="6" width="14.7109375" style="331" customWidth="1"/>
    <col min="7" max="7" width="11.28515625" style="331" customWidth="1"/>
    <col min="8" max="16384" width="8.85546875" style="331"/>
  </cols>
  <sheetData>
    <row r="1" spans="1:7" ht="18.75" x14ac:dyDescent="0.3">
      <c r="A1" s="507" t="s">
        <v>489</v>
      </c>
      <c r="B1" s="507"/>
      <c r="C1" s="507"/>
      <c r="D1" s="507"/>
      <c r="E1" s="507"/>
    </row>
    <row r="2" spans="1:7" x14ac:dyDescent="0.2">
      <c r="A2" s="414"/>
      <c r="B2" s="414"/>
      <c r="C2" s="415"/>
      <c r="D2" s="414"/>
      <c r="E2" s="414"/>
    </row>
    <row r="3" spans="1:7" x14ac:dyDescent="0.2">
      <c r="A3" s="414"/>
      <c r="B3" s="414" t="s">
        <v>503</v>
      </c>
      <c r="C3" s="415"/>
      <c r="D3" s="414"/>
      <c r="E3" s="414"/>
    </row>
    <row r="4" spans="1:7" x14ac:dyDescent="0.2">
      <c r="A4" s="414"/>
      <c r="B4" s="414"/>
      <c r="C4" s="415"/>
      <c r="D4" s="414"/>
      <c r="E4" s="414"/>
    </row>
    <row r="5" spans="1:7" ht="12.75" thickBot="1" x14ac:dyDescent="0.25"/>
    <row r="6" spans="1:7" ht="24.75" thickBot="1" x14ac:dyDescent="0.25">
      <c r="A6" s="516" t="s">
        <v>353</v>
      </c>
      <c r="B6" s="518" t="s">
        <v>354</v>
      </c>
      <c r="C6" s="416" t="s">
        <v>355</v>
      </c>
      <c r="D6" s="417" t="s">
        <v>356</v>
      </c>
      <c r="E6" s="418" t="s">
        <v>357</v>
      </c>
      <c r="F6" s="419" t="s">
        <v>423</v>
      </c>
      <c r="G6" s="421" t="s">
        <v>424</v>
      </c>
    </row>
    <row r="7" spans="1:7" ht="12.75" thickBot="1" x14ac:dyDescent="0.25">
      <c r="A7" s="517"/>
      <c r="B7" s="519"/>
      <c r="C7" s="416" t="s">
        <v>229</v>
      </c>
      <c r="D7" s="417" t="s">
        <v>229</v>
      </c>
      <c r="E7" s="420" t="s">
        <v>229</v>
      </c>
      <c r="F7" s="420" t="s">
        <v>229</v>
      </c>
      <c r="G7" s="422" t="s">
        <v>229</v>
      </c>
    </row>
    <row r="8" spans="1:7" ht="12.75" thickBot="1" x14ac:dyDescent="0.25">
      <c r="A8" s="304">
        <v>1</v>
      </c>
      <c r="B8" s="305">
        <v>2</v>
      </c>
      <c r="C8" s="309">
        <v>3</v>
      </c>
      <c r="D8" s="305">
        <v>4</v>
      </c>
      <c r="E8" s="305">
        <v>5</v>
      </c>
      <c r="F8" s="306">
        <v>6</v>
      </c>
      <c r="G8" s="306">
        <v>7</v>
      </c>
    </row>
    <row r="9" spans="1:7" x14ac:dyDescent="0.2">
      <c r="A9" s="508" t="s">
        <v>358</v>
      </c>
      <c r="B9" s="509"/>
      <c r="C9" s="509"/>
      <c r="D9" s="509"/>
      <c r="E9" s="509"/>
      <c r="F9" s="509"/>
      <c r="G9" s="509"/>
    </row>
    <row r="10" spans="1:7" ht="11.65" customHeight="1" x14ac:dyDescent="0.2">
      <c r="A10" s="298">
        <v>1.1000000000000001</v>
      </c>
      <c r="B10" s="299" t="s">
        <v>359</v>
      </c>
      <c r="C10" s="310">
        <v>0</v>
      </c>
      <c r="D10" s="300">
        <f>C10*19%</f>
        <v>0</v>
      </c>
      <c r="E10" s="300">
        <f>C10+D10</f>
        <v>0</v>
      </c>
      <c r="F10" s="300"/>
      <c r="G10" s="300"/>
    </row>
    <row r="11" spans="1:7" x14ac:dyDescent="0.2">
      <c r="A11" s="298">
        <v>1.2</v>
      </c>
      <c r="B11" s="299" t="s">
        <v>40</v>
      </c>
      <c r="C11" s="310">
        <v>0</v>
      </c>
      <c r="D11" s="300">
        <f>C11*19%</f>
        <v>0</v>
      </c>
      <c r="E11" s="300">
        <f>C11+D11</f>
        <v>0</v>
      </c>
      <c r="F11" s="300"/>
      <c r="G11" s="300"/>
    </row>
    <row r="12" spans="1:7" ht="13.9" customHeight="1" x14ac:dyDescent="0.2">
      <c r="A12" s="298">
        <v>1.3</v>
      </c>
      <c r="B12" s="301" t="s">
        <v>360</v>
      </c>
      <c r="C12" s="310">
        <v>0</v>
      </c>
      <c r="D12" s="300">
        <f>C12*19%</f>
        <v>0</v>
      </c>
      <c r="E12" s="300">
        <f>C12+D12</f>
        <v>0</v>
      </c>
      <c r="F12" s="300"/>
      <c r="G12" s="300"/>
    </row>
    <row r="13" spans="1:7" x14ac:dyDescent="0.2">
      <c r="A13" s="298">
        <v>1.4</v>
      </c>
      <c r="B13" s="299" t="s">
        <v>361</v>
      </c>
      <c r="C13" s="310">
        <v>0</v>
      </c>
      <c r="D13" s="300">
        <f>C13*19%</f>
        <v>0</v>
      </c>
      <c r="E13" s="300">
        <f>C13+D13</f>
        <v>0</v>
      </c>
      <c r="F13" s="300"/>
      <c r="G13" s="300"/>
    </row>
    <row r="14" spans="1:7" x14ac:dyDescent="0.2">
      <c r="A14" s="506" t="s">
        <v>362</v>
      </c>
      <c r="B14" s="506"/>
      <c r="C14" s="311">
        <f>SUM(C10:C13)</f>
        <v>0</v>
      </c>
      <c r="D14" s="302">
        <f>SUM(D10:D13)</f>
        <v>0</v>
      </c>
      <c r="E14" s="302">
        <f>SUM(E10:E13)</f>
        <v>0</v>
      </c>
      <c r="F14" s="302"/>
      <c r="G14" s="300"/>
    </row>
    <row r="15" spans="1:7" ht="14.45" customHeight="1" x14ac:dyDescent="0.2">
      <c r="A15" s="510" t="s">
        <v>363</v>
      </c>
      <c r="B15" s="511"/>
      <c r="C15" s="511"/>
      <c r="D15" s="511"/>
      <c r="E15" s="511"/>
      <c r="F15" s="511"/>
      <c r="G15" s="512"/>
    </row>
    <row r="16" spans="1:7" ht="49.15" customHeight="1" x14ac:dyDescent="0.2">
      <c r="A16" s="298">
        <v>2.1</v>
      </c>
      <c r="B16" s="299" t="s">
        <v>46</v>
      </c>
      <c r="C16" s="310">
        <v>0</v>
      </c>
      <c r="D16" s="300">
        <f>C16*19%</f>
        <v>0</v>
      </c>
      <c r="E16" s="300">
        <f>C16+D16</f>
        <v>0</v>
      </c>
      <c r="F16" s="300"/>
      <c r="G16" s="300"/>
    </row>
    <row r="17" spans="1:7" x14ac:dyDescent="0.2">
      <c r="A17" s="506" t="s">
        <v>364</v>
      </c>
      <c r="B17" s="506"/>
      <c r="C17" s="311">
        <f>SUM(C16:C16)</f>
        <v>0</v>
      </c>
      <c r="D17" s="302">
        <f>SUM(D16:D16)</f>
        <v>0</v>
      </c>
      <c r="E17" s="302">
        <f>SUM(E16:E16)</f>
        <v>0</v>
      </c>
      <c r="F17" s="302"/>
      <c r="G17" s="300"/>
    </row>
    <row r="18" spans="1:7" ht="14.45" customHeight="1" x14ac:dyDescent="0.2">
      <c r="A18" s="510" t="s">
        <v>365</v>
      </c>
      <c r="B18" s="511"/>
      <c r="C18" s="511"/>
      <c r="D18" s="511"/>
      <c r="E18" s="511"/>
      <c r="F18" s="511"/>
      <c r="G18" s="512"/>
    </row>
    <row r="19" spans="1:7" x14ac:dyDescent="0.2">
      <c r="A19" s="298">
        <v>3.1</v>
      </c>
      <c r="B19" s="299" t="s">
        <v>366</v>
      </c>
      <c r="C19" s="311">
        <f>SUM(C20:C22)</f>
        <v>0</v>
      </c>
      <c r="D19" s="302">
        <f>SUM(D20:D22)</f>
        <v>0</v>
      </c>
      <c r="E19" s="302">
        <f>SUM(E20:E22)</f>
        <v>0</v>
      </c>
      <c r="F19" s="300"/>
      <c r="G19" s="300"/>
    </row>
    <row r="20" spans="1:7" x14ac:dyDescent="0.2">
      <c r="A20" s="303" t="s">
        <v>384</v>
      </c>
      <c r="B20" s="299" t="s">
        <v>383</v>
      </c>
      <c r="C20" s="310">
        <v>0</v>
      </c>
      <c r="D20" s="300">
        <f t="shared" ref="D20:D41" si="0">C20*19%</f>
        <v>0</v>
      </c>
      <c r="E20" s="300">
        <f t="shared" ref="E20:E41" si="1">C20+D20</f>
        <v>0</v>
      </c>
      <c r="F20" s="300"/>
      <c r="G20" s="299"/>
    </row>
    <row r="21" spans="1:7" x14ac:dyDescent="0.2">
      <c r="A21" s="303" t="s">
        <v>386</v>
      </c>
      <c r="B21" s="299" t="s">
        <v>385</v>
      </c>
      <c r="C21" s="310">
        <v>0</v>
      </c>
      <c r="D21" s="300">
        <f t="shared" si="0"/>
        <v>0</v>
      </c>
      <c r="E21" s="300">
        <f t="shared" si="1"/>
        <v>0</v>
      </c>
      <c r="F21" s="300"/>
      <c r="G21" s="299"/>
    </row>
    <row r="22" spans="1:7" x14ac:dyDescent="0.2">
      <c r="A22" s="303" t="s">
        <v>388</v>
      </c>
      <c r="B22" s="299" t="s">
        <v>387</v>
      </c>
      <c r="C22" s="310">
        <v>0</v>
      </c>
      <c r="D22" s="300">
        <f t="shared" si="0"/>
        <v>0</v>
      </c>
      <c r="E22" s="300">
        <f t="shared" si="1"/>
        <v>0</v>
      </c>
      <c r="F22" s="300"/>
      <c r="G22" s="299"/>
    </row>
    <row r="23" spans="1:7" ht="24" x14ac:dyDescent="0.2">
      <c r="A23" s="298">
        <v>3.2</v>
      </c>
      <c r="B23" s="301" t="s">
        <v>367</v>
      </c>
      <c r="C23" s="310">
        <v>0</v>
      </c>
      <c r="D23" s="300">
        <f t="shared" si="0"/>
        <v>0</v>
      </c>
      <c r="E23" s="300">
        <f t="shared" si="1"/>
        <v>0</v>
      </c>
      <c r="F23" s="300"/>
      <c r="G23" s="300"/>
    </row>
    <row r="24" spans="1:7" x14ac:dyDescent="0.2">
      <c r="A24" s="298">
        <v>3.3</v>
      </c>
      <c r="B24" s="299" t="s">
        <v>368</v>
      </c>
      <c r="C24" s="310">
        <v>0</v>
      </c>
      <c r="D24" s="300">
        <f t="shared" si="0"/>
        <v>0</v>
      </c>
      <c r="E24" s="300">
        <f t="shared" si="1"/>
        <v>0</v>
      </c>
      <c r="F24" s="300"/>
      <c r="G24" s="300"/>
    </row>
    <row r="25" spans="1:7" x14ac:dyDescent="0.2">
      <c r="A25" s="298">
        <v>3.4</v>
      </c>
      <c r="B25" s="299" t="s">
        <v>369</v>
      </c>
      <c r="C25" s="310">
        <v>0</v>
      </c>
      <c r="D25" s="300">
        <f t="shared" si="0"/>
        <v>0</v>
      </c>
      <c r="E25" s="300">
        <f t="shared" si="1"/>
        <v>0</v>
      </c>
      <c r="F25" s="300"/>
      <c r="G25" s="300"/>
    </row>
    <row r="26" spans="1:7" x14ac:dyDescent="0.2">
      <c r="A26" s="298">
        <v>3.5</v>
      </c>
      <c r="B26" s="299" t="s">
        <v>333</v>
      </c>
      <c r="C26" s="311">
        <f>SUM(C27:C32)</f>
        <v>0</v>
      </c>
      <c r="D26" s="302">
        <f>SUM(D27:D32)</f>
        <v>0</v>
      </c>
      <c r="E26" s="302">
        <f>SUM(E27:E32)</f>
        <v>0</v>
      </c>
      <c r="F26" s="300"/>
      <c r="G26" s="300"/>
    </row>
    <row r="27" spans="1:7" x14ac:dyDescent="0.2">
      <c r="A27" s="303" t="s">
        <v>390</v>
      </c>
      <c r="B27" s="301" t="s">
        <v>389</v>
      </c>
      <c r="C27" s="310">
        <v>0</v>
      </c>
      <c r="D27" s="300">
        <f t="shared" si="0"/>
        <v>0</v>
      </c>
      <c r="E27" s="300">
        <f t="shared" si="1"/>
        <v>0</v>
      </c>
      <c r="F27" s="300"/>
      <c r="G27" s="299"/>
    </row>
    <row r="28" spans="1:7" x14ac:dyDescent="0.2">
      <c r="A28" s="303" t="s">
        <v>392</v>
      </c>
      <c r="B28" s="301" t="s">
        <v>391</v>
      </c>
      <c r="C28" s="310">
        <v>0</v>
      </c>
      <c r="D28" s="300">
        <f t="shared" si="0"/>
        <v>0</v>
      </c>
      <c r="E28" s="300">
        <f t="shared" si="1"/>
        <v>0</v>
      </c>
      <c r="F28" s="300"/>
      <c r="G28" s="299"/>
    </row>
    <row r="29" spans="1:7" ht="24" x14ac:dyDescent="0.2">
      <c r="A29" s="303" t="s">
        <v>394</v>
      </c>
      <c r="B29" s="301" t="s">
        <v>393</v>
      </c>
      <c r="C29" s="310">
        <v>0</v>
      </c>
      <c r="D29" s="300">
        <f t="shared" si="0"/>
        <v>0</v>
      </c>
      <c r="E29" s="300">
        <f t="shared" si="1"/>
        <v>0</v>
      </c>
      <c r="F29" s="300"/>
      <c r="G29" s="299"/>
    </row>
    <row r="30" spans="1:7" ht="24" x14ac:dyDescent="0.2">
      <c r="A30" s="303" t="s">
        <v>395</v>
      </c>
      <c r="B30" s="301" t="s">
        <v>396</v>
      </c>
      <c r="C30" s="310">
        <v>0</v>
      </c>
      <c r="D30" s="300">
        <f t="shared" si="0"/>
        <v>0</v>
      </c>
      <c r="E30" s="300">
        <f t="shared" si="1"/>
        <v>0</v>
      </c>
      <c r="F30" s="300"/>
      <c r="G30" s="299"/>
    </row>
    <row r="31" spans="1:7" ht="24" x14ac:dyDescent="0.2">
      <c r="A31" s="303" t="s">
        <v>398</v>
      </c>
      <c r="B31" s="301" t="s">
        <v>397</v>
      </c>
      <c r="C31" s="310">
        <v>0</v>
      </c>
      <c r="D31" s="300">
        <f t="shared" si="0"/>
        <v>0</v>
      </c>
      <c r="E31" s="300">
        <f t="shared" si="1"/>
        <v>0</v>
      </c>
      <c r="F31" s="300"/>
      <c r="G31" s="299"/>
    </row>
    <row r="32" spans="1:7" x14ac:dyDescent="0.2">
      <c r="A32" s="303" t="s">
        <v>400</v>
      </c>
      <c r="B32" s="301" t="s">
        <v>399</v>
      </c>
      <c r="C32" s="310">
        <v>0</v>
      </c>
      <c r="D32" s="300">
        <f t="shared" si="0"/>
        <v>0</v>
      </c>
      <c r="E32" s="300">
        <f t="shared" si="1"/>
        <v>0</v>
      </c>
      <c r="F32" s="300"/>
      <c r="G32" s="299"/>
    </row>
    <row r="33" spans="1:7" x14ac:dyDescent="0.2">
      <c r="A33" s="298">
        <v>3.6</v>
      </c>
      <c r="B33" s="301" t="s">
        <v>370</v>
      </c>
      <c r="C33" s="310">
        <v>0</v>
      </c>
      <c r="D33" s="300">
        <f t="shared" si="0"/>
        <v>0</v>
      </c>
      <c r="E33" s="300">
        <f t="shared" si="1"/>
        <v>0</v>
      </c>
      <c r="F33" s="300"/>
      <c r="G33" s="300"/>
    </row>
    <row r="34" spans="1:7" x14ac:dyDescent="0.2">
      <c r="A34" s="298">
        <v>3.7</v>
      </c>
      <c r="B34" s="301" t="s">
        <v>336</v>
      </c>
      <c r="C34" s="311">
        <f>SUM(C35:C36)</f>
        <v>0</v>
      </c>
      <c r="D34" s="302">
        <f>SUM(D35:D36)</f>
        <v>0</v>
      </c>
      <c r="E34" s="302">
        <f>SUM(E35:E36)</f>
        <v>0</v>
      </c>
      <c r="F34" s="300"/>
      <c r="G34" s="300"/>
    </row>
    <row r="35" spans="1:7" x14ac:dyDescent="0.2">
      <c r="A35" s="303" t="s">
        <v>337</v>
      </c>
      <c r="B35" s="301" t="s">
        <v>401</v>
      </c>
      <c r="C35" s="310">
        <v>0</v>
      </c>
      <c r="D35" s="300">
        <f>C35*19%</f>
        <v>0</v>
      </c>
      <c r="E35" s="300">
        <f>C35+D35</f>
        <v>0</v>
      </c>
      <c r="F35" s="300"/>
      <c r="G35" s="300"/>
    </row>
    <row r="36" spans="1:7" x14ac:dyDescent="0.2">
      <c r="A36" s="303" t="s">
        <v>402</v>
      </c>
      <c r="B36" s="301" t="s">
        <v>340</v>
      </c>
      <c r="C36" s="310">
        <v>0</v>
      </c>
      <c r="D36" s="300">
        <f t="shared" si="0"/>
        <v>0</v>
      </c>
      <c r="E36" s="300">
        <f t="shared" si="1"/>
        <v>0</v>
      </c>
      <c r="F36" s="300"/>
      <c r="G36" s="300"/>
    </row>
    <row r="37" spans="1:7" x14ac:dyDescent="0.2">
      <c r="A37" s="298">
        <v>3.8</v>
      </c>
      <c r="B37" s="301" t="s">
        <v>352</v>
      </c>
      <c r="C37" s="311">
        <f>C38+C41+C42</f>
        <v>0</v>
      </c>
      <c r="D37" s="311">
        <f>D38+D41+D42</f>
        <v>0</v>
      </c>
      <c r="E37" s="311">
        <f>E38+E41+E42</f>
        <v>0</v>
      </c>
      <c r="F37" s="300"/>
      <c r="G37" s="300"/>
    </row>
    <row r="38" spans="1:7" x14ac:dyDescent="0.2">
      <c r="A38" s="303" t="s">
        <v>403</v>
      </c>
      <c r="B38" s="299" t="s">
        <v>344</v>
      </c>
      <c r="C38" s="311">
        <f>C39+C40</f>
        <v>0</v>
      </c>
      <c r="D38" s="302">
        <f>D39+D40</f>
        <v>0</v>
      </c>
      <c r="E38" s="302">
        <f>E39+E40</f>
        <v>0</v>
      </c>
      <c r="F38" s="300"/>
      <c r="G38" s="300"/>
    </row>
    <row r="39" spans="1:7" x14ac:dyDescent="0.2">
      <c r="A39" s="303" t="s">
        <v>405</v>
      </c>
      <c r="B39" s="299" t="s">
        <v>404</v>
      </c>
      <c r="C39" s="310">
        <v>0</v>
      </c>
      <c r="D39" s="300">
        <f t="shared" si="0"/>
        <v>0</v>
      </c>
      <c r="E39" s="300">
        <f t="shared" si="1"/>
        <v>0</v>
      </c>
      <c r="F39" s="300"/>
      <c r="G39" s="299"/>
    </row>
    <row r="40" spans="1:7" ht="36" x14ac:dyDescent="0.2">
      <c r="A40" s="303" t="s">
        <v>407</v>
      </c>
      <c r="B40" s="301" t="s">
        <v>406</v>
      </c>
      <c r="C40" s="310">
        <v>0</v>
      </c>
      <c r="D40" s="300">
        <f t="shared" si="0"/>
        <v>0</v>
      </c>
      <c r="E40" s="300">
        <f t="shared" si="1"/>
        <v>0</v>
      </c>
      <c r="F40" s="300"/>
      <c r="G40" s="299"/>
    </row>
    <row r="41" spans="1:7" x14ac:dyDescent="0.2">
      <c r="A41" s="303" t="s">
        <v>408</v>
      </c>
      <c r="B41" s="301" t="s">
        <v>345</v>
      </c>
      <c r="C41" s="310">
        <v>0</v>
      </c>
      <c r="D41" s="300">
        <f t="shared" si="0"/>
        <v>0</v>
      </c>
      <c r="E41" s="300">
        <f t="shared" si="1"/>
        <v>0</v>
      </c>
      <c r="F41" s="300"/>
      <c r="G41" s="300"/>
    </row>
    <row r="42" spans="1:7" ht="24" x14ac:dyDescent="0.2">
      <c r="A42" s="26" t="s">
        <v>455</v>
      </c>
      <c r="B42" s="61" t="s">
        <v>456</v>
      </c>
      <c r="C42" s="310">
        <v>0</v>
      </c>
      <c r="D42" s="300">
        <f t="shared" ref="D42" si="2">C42*19%</f>
        <v>0</v>
      </c>
      <c r="E42" s="300">
        <f t="shared" ref="E42" si="3">C42+D42</f>
        <v>0</v>
      </c>
      <c r="F42" s="300"/>
      <c r="G42" s="300"/>
    </row>
    <row r="43" spans="1:7" x14ac:dyDescent="0.2">
      <c r="A43" s="506" t="s">
        <v>371</v>
      </c>
      <c r="B43" s="506"/>
      <c r="C43" s="311">
        <f>C19+C23+C24+C25+C26+C33+C34+C37</f>
        <v>0</v>
      </c>
      <c r="D43" s="302">
        <f>D19+D23+D24+D25+D26+D33+D34+D37</f>
        <v>0</v>
      </c>
      <c r="E43" s="302">
        <f>E19+E23+E24+E25+E26+E33+E34+E37</f>
        <v>0</v>
      </c>
      <c r="F43" s="302"/>
      <c r="G43" s="302"/>
    </row>
    <row r="44" spans="1:7" x14ac:dyDescent="0.2">
      <c r="A44" s="513" t="s">
        <v>56</v>
      </c>
      <c r="B44" s="514"/>
      <c r="C44" s="514"/>
      <c r="D44" s="514"/>
      <c r="E44" s="514"/>
      <c r="F44" s="514"/>
      <c r="G44" s="515"/>
    </row>
    <row r="45" spans="1:7" ht="13.9" customHeight="1" x14ac:dyDescent="0.2">
      <c r="A45" s="298">
        <v>4.0999999999999996</v>
      </c>
      <c r="B45" s="299" t="s">
        <v>58</v>
      </c>
      <c r="C45" s="310">
        <v>0</v>
      </c>
      <c r="D45" s="300">
        <f t="shared" ref="D45:D50" si="4">C45*19%</f>
        <v>0</v>
      </c>
      <c r="E45" s="300">
        <f t="shared" ref="E45:E50" si="5">C45+D45</f>
        <v>0</v>
      </c>
      <c r="F45" s="300"/>
      <c r="G45" s="300"/>
    </row>
    <row r="46" spans="1:7" x14ac:dyDescent="0.2">
      <c r="A46" s="298">
        <v>4.2</v>
      </c>
      <c r="B46" s="299" t="s">
        <v>372</v>
      </c>
      <c r="C46" s="310">
        <v>0</v>
      </c>
      <c r="D46" s="300">
        <f t="shared" si="4"/>
        <v>0</v>
      </c>
      <c r="E46" s="300">
        <f t="shared" si="5"/>
        <v>0</v>
      </c>
      <c r="F46" s="300"/>
      <c r="G46" s="300"/>
    </row>
    <row r="47" spans="1:7" x14ac:dyDescent="0.2">
      <c r="A47" s="298">
        <v>4.3</v>
      </c>
      <c r="B47" s="299" t="s">
        <v>373</v>
      </c>
      <c r="C47" s="310">
        <v>0</v>
      </c>
      <c r="D47" s="300">
        <f t="shared" si="4"/>
        <v>0</v>
      </c>
      <c r="E47" s="300">
        <f t="shared" si="5"/>
        <v>0</v>
      </c>
      <c r="F47" s="300"/>
      <c r="G47" s="300"/>
    </row>
    <row r="48" spans="1:7" ht="24" x14ac:dyDescent="0.2">
      <c r="A48" s="298">
        <v>4.4000000000000004</v>
      </c>
      <c r="B48" s="301" t="s">
        <v>374</v>
      </c>
      <c r="C48" s="310">
        <v>0</v>
      </c>
      <c r="D48" s="300">
        <f t="shared" si="4"/>
        <v>0</v>
      </c>
      <c r="E48" s="300">
        <f t="shared" si="5"/>
        <v>0</v>
      </c>
      <c r="F48" s="300"/>
      <c r="G48" s="300"/>
    </row>
    <row r="49" spans="1:8" x14ac:dyDescent="0.2">
      <c r="A49" s="298">
        <v>4.5</v>
      </c>
      <c r="B49" s="301" t="s">
        <v>316</v>
      </c>
      <c r="C49" s="310">
        <v>0</v>
      </c>
      <c r="D49" s="300">
        <f t="shared" si="4"/>
        <v>0</v>
      </c>
      <c r="E49" s="300">
        <f t="shared" si="5"/>
        <v>0</v>
      </c>
      <c r="F49" s="300"/>
      <c r="G49" s="300"/>
    </row>
    <row r="50" spans="1:8" x14ac:dyDescent="0.2">
      <c r="A50" s="298">
        <v>4.5999999999999996</v>
      </c>
      <c r="B50" s="301" t="s">
        <v>61</v>
      </c>
      <c r="C50" s="310">
        <v>0</v>
      </c>
      <c r="D50" s="300">
        <f t="shared" si="4"/>
        <v>0</v>
      </c>
      <c r="E50" s="300">
        <f t="shared" si="5"/>
        <v>0</v>
      </c>
      <c r="F50" s="300"/>
      <c r="G50" s="300"/>
    </row>
    <row r="51" spans="1:8" x14ac:dyDescent="0.2">
      <c r="A51" s="506" t="s">
        <v>375</v>
      </c>
      <c r="B51" s="506"/>
      <c r="C51" s="311">
        <f>SUM(C45:C50)</f>
        <v>0</v>
      </c>
      <c r="D51" s="302">
        <f>SUM(D45:D50)</f>
        <v>0</v>
      </c>
      <c r="E51" s="302">
        <f>SUM(E45:E50)</f>
        <v>0</v>
      </c>
      <c r="F51" s="302"/>
      <c r="G51" s="302"/>
    </row>
    <row r="52" spans="1:8" x14ac:dyDescent="0.2">
      <c r="A52" s="513" t="s">
        <v>376</v>
      </c>
      <c r="B52" s="514"/>
      <c r="C52" s="514"/>
      <c r="D52" s="514"/>
      <c r="E52" s="514"/>
      <c r="F52" s="514"/>
      <c r="G52" s="515"/>
    </row>
    <row r="53" spans="1:8" x14ac:dyDescent="0.2">
      <c r="A53" s="303">
        <v>5.0999999999999996</v>
      </c>
      <c r="B53" s="301" t="s">
        <v>377</v>
      </c>
      <c r="C53" s="311">
        <f>SUM(C54:C55)</f>
        <v>0</v>
      </c>
      <c r="D53" s="302">
        <f>SUM(D54:D55)</f>
        <v>0</v>
      </c>
      <c r="E53" s="302">
        <f>SUM(E54:E55)</f>
        <v>0</v>
      </c>
      <c r="F53" s="300"/>
      <c r="G53" s="300"/>
    </row>
    <row r="54" spans="1:8" ht="24" x14ac:dyDescent="0.2">
      <c r="A54" s="303" t="s">
        <v>410</v>
      </c>
      <c r="B54" s="301" t="s">
        <v>409</v>
      </c>
      <c r="C54" s="310">
        <v>0</v>
      </c>
      <c r="D54" s="300">
        <f>C54*19%</f>
        <v>0</v>
      </c>
      <c r="E54" s="300">
        <f>C54+D54</f>
        <v>0</v>
      </c>
      <c r="F54" s="300"/>
      <c r="G54" s="300"/>
    </row>
    <row r="55" spans="1:8" x14ac:dyDescent="0.2">
      <c r="A55" s="303" t="s">
        <v>412</v>
      </c>
      <c r="B55" s="299" t="s">
        <v>411</v>
      </c>
      <c r="C55" s="310">
        <v>0</v>
      </c>
      <c r="D55" s="300">
        <f>C55*19%</f>
        <v>0</v>
      </c>
      <c r="E55" s="300">
        <f>C55+D55</f>
        <v>0</v>
      </c>
      <c r="F55" s="300"/>
      <c r="G55" s="300"/>
    </row>
    <row r="56" spans="1:8" x14ac:dyDescent="0.2">
      <c r="A56" s="303">
        <v>5.2</v>
      </c>
      <c r="B56" s="301" t="s">
        <v>378</v>
      </c>
      <c r="C56" s="311">
        <f>SUM(C57:C61)</f>
        <v>0</v>
      </c>
      <c r="D56" s="302">
        <f>SUM(D57:D61)</f>
        <v>0</v>
      </c>
      <c r="E56" s="302">
        <f>SUM(E57:E61)</f>
        <v>0</v>
      </c>
      <c r="F56" s="300"/>
      <c r="G56" s="300"/>
    </row>
    <row r="57" spans="1:8" ht="24" x14ac:dyDescent="0.2">
      <c r="A57" s="303" t="s">
        <v>414</v>
      </c>
      <c r="B57" s="301" t="s">
        <v>413</v>
      </c>
      <c r="C57" s="310">
        <v>0</v>
      </c>
      <c r="D57" s="335">
        <v>0</v>
      </c>
      <c r="E57" s="300">
        <f t="shared" ref="E57:E63" si="6">C57+D57</f>
        <v>0</v>
      </c>
      <c r="F57" s="299"/>
      <c r="G57" s="299"/>
      <c r="H57" s="299" t="s">
        <v>482</v>
      </c>
    </row>
    <row r="58" spans="1:8" ht="24" x14ac:dyDescent="0.2">
      <c r="A58" s="303" t="s">
        <v>416</v>
      </c>
      <c r="B58" s="301" t="s">
        <v>415</v>
      </c>
      <c r="C58" s="310">
        <v>0</v>
      </c>
      <c r="D58" s="335">
        <v>0</v>
      </c>
      <c r="E58" s="300">
        <f t="shared" si="6"/>
        <v>0</v>
      </c>
      <c r="F58" s="299"/>
      <c r="G58" s="299"/>
    </row>
    <row r="59" spans="1:8" ht="24" x14ac:dyDescent="0.2">
      <c r="A59" s="303" t="s">
        <v>418</v>
      </c>
      <c r="B59" s="301" t="s">
        <v>417</v>
      </c>
      <c r="C59" s="310">
        <v>0</v>
      </c>
      <c r="D59" s="335">
        <v>0</v>
      </c>
      <c r="E59" s="300">
        <f t="shared" si="6"/>
        <v>0</v>
      </c>
      <c r="F59" s="299"/>
      <c r="G59" s="299"/>
    </row>
    <row r="60" spans="1:8" x14ac:dyDescent="0.2">
      <c r="A60" s="303" t="s">
        <v>420</v>
      </c>
      <c r="B60" s="301" t="s">
        <v>419</v>
      </c>
      <c r="C60" s="310">
        <v>0</v>
      </c>
      <c r="D60" s="335">
        <v>0</v>
      </c>
      <c r="E60" s="300">
        <f t="shared" si="6"/>
        <v>0</v>
      </c>
      <c r="F60" s="299"/>
      <c r="G60" s="299"/>
    </row>
    <row r="61" spans="1:8" ht="24" x14ac:dyDescent="0.2">
      <c r="A61" s="303" t="s">
        <v>422</v>
      </c>
      <c r="B61" s="301" t="s">
        <v>421</v>
      </c>
      <c r="C61" s="310">
        <v>0</v>
      </c>
      <c r="D61" s="335">
        <v>0</v>
      </c>
      <c r="E61" s="300">
        <f t="shared" si="6"/>
        <v>0</v>
      </c>
      <c r="F61" s="299"/>
      <c r="G61" s="299"/>
    </row>
    <row r="62" spans="1:8" x14ac:dyDescent="0.2">
      <c r="A62" s="303">
        <v>5.3</v>
      </c>
      <c r="B62" s="301" t="s">
        <v>379</v>
      </c>
      <c r="C62" s="310">
        <v>0</v>
      </c>
      <c r="D62" s="300">
        <f>C62*19%</f>
        <v>0</v>
      </c>
      <c r="E62" s="300">
        <f t="shared" si="6"/>
        <v>0</v>
      </c>
      <c r="F62" s="300"/>
      <c r="G62" s="300"/>
    </row>
    <row r="63" spans="1:8" x14ac:dyDescent="0.2">
      <c r="A63" s="303">
        <v>5.4</v>
      </c>
      <c r="B63" s="301" t="s">
        <v>347</v>
      </c>
      <c r="C63" s="310">
        <v>0</v>
      </c>
      <c r="D63" s="300">
        <f>C63*19%</f>
        <v>0</v>
      </c>
      <c r="E63" s="300">
        <f t="shared" si="6"/>
        <v>0</v>
      </c>
      <c r="F63" s="300"/>
      <c r="G63" s="300"/>
    </row>
    <row r="64" spans="1:8" x14ac:dyDescent="0.2">
      <c r="A64" s="506" t="s">
        <v>380</v>
      </c>
      <c r="B64" s="506"/>
      <c r="C64" s="311">
        <f>C53+C56+C62+C63</f>
        <v>0</v>
      </c>
      <c r="D64" s="302">
        <f>D53+D56+D62+D63</f>
        <v>0</v>
      </c>
      <c r="E64" s="302">
        <f>E53+E56+E62+E63</f>
        <v>0</v>
      </c>
      <c r="F64" s="302"/>
      <c r="G64" s="302"/>
    </row>
    <row r="65" spans="1:8" ht="14.45" customHeight="1" x14ac:dyDescent="0.2">
      <c r="A65" s="510" t="s">
        <v>348</v>
      </c>
      <c r="B65" s="511"/>
      <c r="C65" s="511"/>
      <c r="D65" s="511"/>
      <c r="E65" s="511"/>
      <c r="F65" s="511"/>
      <c r="G65" s="512"/>
    </row>
    <row r="66" spans="1:8" x14ac:dyDescent="0.2">
      <c r="A66" s="298">
        <v>6.1</v>
      </c>
      <c r="B66" s="301" t="s">
        <v>349</v>
      </c>
      <c r="C66" s="326"/>
      <c r="D66" s="300"/>
      <c r="E66" s="300"/>
      <c r="F66" s="333"/>
      <c r="G66" s="333"/>
    </row>
    <row r="67" spans="1:8" x14ac:dyDescent="0.2">
      <c r="A67" s="298">
        <v>6.2</v>
      </c>
      <c r="B67" s="299" t="s">
        <v>351</v>
      </c>
      <c r="C67" s="326"/>
      <c r="D67" s="300"/>
      <c r="E67" s="300"/>
      <c r="F67" s="333"/>
      <c r="G67" s="333"/>
    </row>
    <row r="68" spans="1:8" x14ac:dyDescent="0.2">
      <c r="A68" s="506" t="s">
        <v>381</v>
      </c>
      <c r="B68" s="506"/>
      <c r="C68" s="311">
        <f>SUM(C66:C67)</f>
        <v>0</v>
      </c>
      <c r="D68" s="302">
        <f>SUM(D66:D67)</f>
        <v>0</v>
      </c>
      <c r="E68" s="302">
        <f>SUM(E66:E67)</f>
        <v>0</v>
      </c>
      <c r="F68" s="334">
        <f>'Buget cerere'!I59</f>
        <v>0</v>
      </c>
      <c r="G68" s="334">
        <f>'Buget cerere'!J59</f>
        <v>0</v>
      </c>
    </row>
    <row r="69" spans="1:8" x14ac:dyDescent="0.2">
      <c r="A69" s="372" t="s">
        <v>483</v>
      </c>
      <c r="B69" s="372"/>
      <c r="C69" s="311"/>
      <c r="D69" s="302"/>
      <c r="E69" s="302"/>
      <c r="F69" s="334"/>
      <c r="G69" s="334"/>
    </row>
    <row r="70" spans="1:8" ht="24" x14ac:dyDescent="0.2">
      <c r="A70" s="372">
        <v>7.1</v>
      </c>
      <c r="B70" s="384" t="s">
        <v>502</v>
      </c>
      <c r="C70" s="310">
        <v>0</v>
      </c>
      <c r="D70" s="335">
        <v>0</v>
      </c>
      <c r="E70" s="300">
        <f>SUM(C70:D70)</f>
        <v>0</v>
      </c>
      <c r="F70" s="334"/>
      <c r="G70" s="334"/>
    </row>
    <row r="71" spans="1:8" x14ac:dyDescent="0.2">
      <c r="A71" s="372">
        <v>7.2</v>
      </c>
      <c r="B71" s="383" t="s">
        <v>465</v>
      </c>
      <c r="C71" s="310">
        <v>0</v>
      </c>
      <c r="D71" s="335">
        <v>0</v>
      </c>
      <c r="E71" s="300">
        <f>SUM(C71:D71)</f>
        <v>0</v>
      </c>
      <c r="F71" s="334"/>
      <c r="G71" s="334"/>
    </row>
    <row r="72" spans="1:8" x14ac:dyDescent="0.2">
      <c r="A72" s="506" t="s">
        <v>484</v>
      </c>
      <c r="B72" s="506"/>
      <c r="C72" s="311">
        <f>SUM(C70:C71)</f>
        <v>0</v>
      </c>
      <c r="D72" s="302">
        <f>SUM(D70:D71)</f>
        <v>0</v>
      </c>
      <c r="E72" s="302">
        <f>SUM(E70:E71)</f>
        <v>0</v>
      </c>
      <c r="F72" s="334"/>
      <c r="G72" s="334"/>
    </row>
    <row r="73" spans="1:8" x14ac:dyDescent="0.2">
      <c r="A73" s="506" t="s">
        <v>77</v>
      </c>
      <c r="B73" s="506"/>
      <c r="C73" s="311">
        <f>C14+C17+C43+C51+C64+C68+C72</f>
        <v>0</v>
      </c>
      <c r="D73" s="311">
        <f>D14+D17+D43+D51+D64+D68+D72</f>
        <v>0</v>
      </c>
      <c r="E73" s="311">
        <f>E14+E17+E43+E51+E64+E68+E72</f>
        <v>0</v>
      </c>
      <c r="F73" s="302">
        <f>'Buget cerere'!I71</f>
        <v>0</v>
      </c>
      <c r="G73" s="302">
        <f>E73-F73</f>
        <v>0</v>
      </c>
      <c r="H73" s="331" t="s">
        <v>485</v>
      </c>
    </row>
    <row r="74" spans="1:8" x14ac:dyDescent="0.2">
      <c r="A74" s="506" t="s">
        <v>382</v>
      </c>
      <c r="B74" s="506"/>
      <c r="C74" s="311">
        <f>C11+C12+C13+C17+C45+C46+C54</f>
        <v>0</v>
      </c>
      <c r="D74" s="302">
        <f>D11+D12+D13+D17+D45+D46+D54</f>
        <v>0</v>
      </c>
      <c r="E74" s="302">
        <f>E11+E12+E13+E17+E45+E46+E54</f>
        <v>0</v>
      </c>
      <c r="F74" s="302"/>
      <c r="G74" s="302"/>
    </row>
  </sheetData>
  <mergeCells count="18">
    <mergeCell ref="A65:G65"/>
    <mergeCell ref="A68:B68"/>
    <mergeCell ref="A73:B73"/>
    <mergeCell ref="A74:B74"/>
    <mergeCell ref="A52:G52"/>
    <mergeCell ref="A72:B72"/>
    <mergeCell ref="A51:B51"/>
    <mergeCell ref="A64:B64"/>
    <mergeCell ref="A1:E1"/>
    <mergeCell ref="A9:G9"/>
    <mergeCell ref="A15:G15"/>
    <mergeCell ref="A18:G18"/>
    <mergeCell ref="A44:G44"/>
    <mergeCell ref="A43:B43"/>
    <mergeCell ref="A6:A7"/>
    <mergeCell ref="B6:B7"/>
    <mergeCell ref="A14:B14"/>
    <mergeCell ref="A17:B1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9"/>
  <sheetViews>
    <sheetView topLeftCell="B28" workbookViewId="0">
      <selection activeCell="H54" sqref="H54"/>
    </sheetView>
  </sheetViews>
  <sheetFormatPr defaultRowHeight="15" x14ac:dyDescent="0.25"/>
  <cols>
    <col min="2" max="2" width="58.28515625" customWidth="1"/>
    <col min="3" max="3" width="13.5703125" style="308" customWidth="1"/>
    <col min="4" max="4" width="15.7109375" customWidth="1"/>
    <col min="5" max="5" width="15.28515625" customWidth="1"/>
    <col min="6" max="6" width="15" customWidth="1"/>
    <col min="7" max="7" width="15.28515625" customWidth="1"/>
    <col min="8" max="8" width="41.28515625" customWidth="1"/>
  </cols>
  <sheetData>
    <row r="1" spans="1:7" ht="18.75" x14ac:dyDescent="0.3">
      <c r="A1" s="507" t="s">
        <v>443</v>
      </c>
      <c r="B1" s="507"/>
      <c r="C1" s="507"/>
      <c r="D1" s="507"/>
      <c r="E1" s="507"/>
    </row>
    <row r="2" spans="1:7" ht="20.25" x14ac:dyDescent="0.3">
      <c r="A2" s="385"/>
      <c r="B2" s="385"/>
      <c r="C2" s="386"/>
      <c r="D2" s="385"/>
      <c r="E2" s="385"/>
    </row>
    <row r="3" spans="1:7" ht="20.25" x14ac:dyDescent="0.3">
      <c r="A3" s="385"/>
      <c r="B3" s="414" t="s">
        <v>503</v>
      </c>
      <c r="C3" s="386"/>
      <c r="D3" s="385"/>
      <c r="E3" s="385"/>
    </row>
    <row r="4" spans="1:7" ht="20.25" x14ac:dyDescent="0.3">
      <c r="A4" s="385"/>
      <c r="B4" s="385"/>
      <c r="C4" s="386"/>
      <c r="D4" s="385"/>
      <c r="E4" s="385"/>
    </row>
    <row r="5" spans="1:7" ht="15.75" thickBot="1" x14ac:dyDescent="0.3"/>
    <row r="6" spans="1:7" ht="30" x14ac:dyDescent="0.25">
      <c r="A6" s="516" t="s">
        <v>353</v>
      </c>
      <c r="B6" s="520" t="s">
        <v>354</v>
      </c>
      <c r="C6" s="387" t="s">
        <v>355</v>
      </c>
      <c r="D6" s="388" t="s">
        <v>356</v>
      </c>
      <c r="E6" s="389" t="s">
        <v>357</v>
      </c>
      <c r="F6" s="390" t="s">
        <v>441</v>
      </c>
      <c r="G6" s="391" t="s">
        <v>442</v>
      </c>
    </row>
    <row r="7" spans="1:7" ht="15.75" thickBot="1" x14ac:dyDescent="0.3">
      <c r="A7" s="517"/>
      <c r="B7" s="521"/>
      <c r="C7" s="392" t="s">
        <v>229</v>
      </c>
      <c r="D7" s="393" t="s">
        <v>229</v>
      </c>
      <c r="E7" s="394" t="s">
        <v>229</v>
      </c>
      <c r="F7" s="394" t="s">
        <v>229</v>
      </c>
      <c r="G7" s="394" t="s">
        <v>229</v>
      </c>
    </row>
    <row r="8" spans="1:7" ht="15.75" thickBot="1" x14ac:dyDescent="0.3">
      <c r="A8" s="304">
        <v>1</v>
      </c>
      <c r="B8" s="305">
        <v>2</v>
      </c>
      <c r="C8" s="309">
        <v>3</v>
      </c>
      <c r="D8" s="305">
        <v>4</v>
      </c>
      <c r="E8" s="305">
        <v>5</v>
      </c>
      <c r="F8" s="306">
        <v>6</v>
      </c>
      <c r="G8" s="307">
        <v>7</v>
      </c>
    </row>
    <row r="9" spans="1:7" x14ac:dyDescent="0.25">
      <c r="A9" s="508" t="s">
        <v>358</v>
      </c>
      <c r="B9" s="509"/>
      <c r="C9" s="509"/>
      <c r="D9" s="509"/>
      <c r="E9" s="509"/>
      <c r="F9" s="509"/>
      <c r="G9" s="509"/>
    </row>
    <row r="10" spans="1:7" x14ac:dyDescent="0.25">
      <c r="A10" s="298">
        <v>1.1000000000000001</v>
      </c>
      <c r="B10" s="299" t="s">
        <v>359</v>
      </c>
      <c r="C10" s="310">
        <v>0</v>
      </c>
      <c r="D10" s="300">
        <f>C10*19%</f>
        <v>0</v>
      </c>
      <c r="E10" s="300">
        <f>C10+D10</f>
        <v>0</v>
      </c>
      <c r="F10" s="327"/>
      <c r="G10" s="327"/>
    </row>
    <row r="11" spans="1:7" x14ac:dyDescent="0.25">
      <c r="A11" s="298">
        <v>1.2</v>
      </c>
      <c r="B11" s="299" t="s">
        <v>40</v>
      </c>
      <c r="C11" s="310">
        <v>0</v>
      </c>
      <c r="D11" s="300">
        <f>C11*19%</f>
        <v>0</v>
      </c>
      <c r="E11" s="300">
        <f>C11+D11</f>
        <v>0</v>
      </c>
      <c r="F11" s="327"/>
      <c r="G11" s="327"/>
    </row>
    <row r="12" spans="1:7" ht="13.9" customHeight="1" x14ac:dyDescent="0.25">
      <c r="A12" s="298">
        <v>1.3</v>
      </c>
      <c r="B12" s="301" t="s">
        <v>360</v>
      </c>
      <c r="C12" s="310">
        <v>0</v>
      </c>
      <c r="D12" s="300">
        <f>C12*19%</f>
        <v>0</v>
      </c>
      <c r="E12" s="300">
        <f>C12+D12</f>
        <v>0</v>
      </c>
      <c r="F12" s="327"/>
      <c r="G12" s="327"/>
    </row>
    <row r="13" spans="1:7" x14ac:dyDescent="0.25">
      <c r="A13" s="298">
        <v>1.4</v>
      </c>
      <c r="B13" s="299" t="s">
        <v>361</v>
      </c>
      <c r="C13" s="310">
        <v>0</v>
      </c>
      <c r="D13" s="300">
        <f>C13*19%</f>
        <v>0</v>
      </c>
      <c r="E13" s="300">
        <f>C13+D13</f>
        <v>0</v>
      </c>
      <c r="F13" s="327"/>
      <c r="G13" s="327"/>
    </row>
    <row r="14" spans="1:7" x14ac:dyDescent="0.25">
      <c r="A14" s="506" t="s">
        <v>362</v>
      </c>
      <c r="B14" s="506"/>
      <c r="C14" s="311">
        <f>SUM(C10:C13)</f>
        <v>0</v>
      </c>
      <c r="D14" s="302">
        <f>SUM(D10:D13)</f>
        <v>0</v>
      </c>
      <c r="E14" s="302">
        <f>SUM(E10:E13)</f>
        <v>0</v>
      </c>
      <c r="F14" s="311">
        <f>SUM(F10:F13)</f>
        <v>0</v>
      </c>
      <c r="G14" s="311">
        <f>SUM(G10:G13)</f>
        <v>0</v>
      </c>
    </row>
    <row r="15" spans="1:7" ht="14.45" customHeight="1" x14ac:dyDescent="0.25">
      <c r="A15" s="510" t="s">
        <v>363</v>
      </c>
      <c r="B15" s="511"/>
      <c r="C15" s="511"/>
      <c r="D15" s="511"/>
      <c r="E15" s="511"/>
      <c r="F15" s="511"/>
      <c r="G15" s="512"/>
    </row>
    <row r="16" spans="1:7" x14ac:dyDescent="0.25">
      <c r="A16" s="298">
        <v>2.1</v>
      </c>
      <c r="B16" s="299" t="s">
        <v>46</v>
      </c>
      <c r="C16" s="310">
        <v>0</v>
      </c>
      <c r="D16" s="300">
        <f>C16*19%</f>
        <v>0</v>
      </c>
      <c r="E16" s="300">
        <f>C16+D16</f>
        <v>0</v>
      </c>
      <c r="F16" s="328"/>
      <c r="G16" s="328"/>
    </row>
    <row r="17" spans="1:7" x14ac:dyDescent="0.25">
      <c r="A17" s="506" t="s">
        <v>364</v>
      </c>
      <c r="B17" s="506"/>
      <c r="C17" s="311">
        <f>SUM(C16:C16)</f>
        <v>0</v>
      </c>
      <c r="D17" s="302">
        <f>SUM(D16:D16)</f>
        <v>0</v>
      </c>
      <c r="E17" s="302">
        <f>SUM(E16:E16)</f>
        <v>0</v>
      </c>
      <c r="F17" s="311">
        <f>SUM(F16:F16)</f>
        <v>0</v>
      </c>
      <c r="G17" s="311">
        <f>SUM(G16:G16)</f>
        <v>0</v>
      </c>
    </row>
    <row r="18" spans="1:7" ht="14.45" customHeight="1" x14ac:dyDescent="0.25">
      <c r="A18" s="510" t="s">
        <v>365</v>
      </c>
      <c r="B18" s="511"/>
      <c r="C18" s="511"/>
      <c r="D18" s="511"/>
      <c r="E18" s="511"/>
      <c r="F18" s="511"/>
      <c r="G18" s="512"/>
    </row>
    <row r="19" spans="1:7" x14ac:dyDescent="0.25">
      <c r="A19" s="298">
        <v>3.1</v>
      </c>
      <c r="B19" s="299" t="s">
        <v>366</v>
      </c>
      <c r="C19" s="310">
        <v>0</v>
      </c>
      <c r="D19" s="300">
        <f t="shared" ref="D19:D26" si="0">C19*19%</f>
        <v>0</v>
      </c>
      <c r="E19" s="300">
        <f t="shared" ref="E19:E24" si="1">C19+D19</f>
        <v>0</v>
      </c>
      <c r="F19" s="327"/>
      <c r="G19" s="327"/>
    </row>
    <row r="20" spans="1:7" ht="24.75" x14ac:dyDescent="0.25">
      <c r="A20" s="298">
        <v>3.2</v>
      </c>
      <c r="B20" s="301" t="s">
        <v>367</v>
      </c>
      <c r="C20" s="310">
        <v>0</v>
      </c>
      <c r="D20" s="300">
        <f t="shared" si="0"/>
        <v>0</v>
      </c>
      <c r="E20" s="300">
        <f t="shared" si="1"/>
        <v>0</v>
      </c>
      <c r="F20" s="327"/>
      <c r="G20" s="327"/>
    </row>
    <row r="21" spans="1:7" x14ac:dyDescent="0.25">
      <c r="A21" s="298">
        <v>3.3</v>
      </c>
      <c r="B21" s="299" t="s">
        <v>368</v>
      </c>
      <c r="C21" s="310">
        <v>0</v>
      </c>
      <c r="D21" s="300">
        <f t="shared" si="0"/>
        <v>0</v>
      </c>
      <c r="E21" s="300">
        <f t="shared" si="1"/>
        <v>0</v>
      </c>
      <c r="F21" s="327"/>
      <c r="G21" s="327"/>
    </row>
    <row r="22" spans="1:7" x14ac:dyDescent="0.25">
      <c r="A22" s="298">
        <v>3.4</v>
      </c>
      <c r="B22" s="299" t="s">
        <v>369</v>
      </c>
      <c r="C22" s="310">
        <v>0</v>
      </c>
      <c r="D22" s="300">
        <f t="shared" si="0"/>
        <v>0</v>
      </c>
      <c r="E22" s="300">
        <f t="shared" si="1"/>
        <v>0</v>
      </c>
      <c r="F22" s="327"/>
      <c r="G22" s="327"/>
    </row>
    <row r="23" spans="1:7" x14ac:dyDescent="0.25">
      <c r="A23" s="298">
        <v>3.5</v>
      </c>
      <c r="B23" s="299" t="s">
        <v>333</v>
      </c>
      <c r="C23" s="310">
        <v>0</v>
      </c>
      <c r="D23" s="300">
        <f t="shared" si="0"/>
        <v>0</v>
      </c>
      <c r="E23" s="300">
        <f t="shared" si="1"/>
        <v>0</v>
      </c>
      <c r="F23" s="327"/>
      <c r="G23" s="327"/>
    </row>
    <row r="24" spans="1:7" x14ac:dyDescent="0.25">
      <c r="A24" s="298">
        <v>3.6</v>
      </c>
      <c r="B24" s="301" t="s">
        <v>370</v>
      </c>
      <c r="C24" s="310">
        <v>0</v>
      </c>
      <c r="D24" s="300">
        <f t="shared" si="0"/>
        <v>0</v>
      </c>
      <c r="E24" s="300">
        <f t="shared" si="1"/>
        <v>0</v>
      </c>
      <c r="F24" s="327"/>
      <c r="G24" s="327"/>
    </row>
    <row r="25" spans="1:7" x14ac:dyDescent="0.25">
      <c r="A25" s="298">
        <v>3.7</v>
      </c>
      <c r="B25" s="301" t="s">
        <v>336</v>
      </c>
      <c r="C25" s="310">
        <v>0</v>
      </c>
      <c r="D25" s="300">
        <f t="shared" si="0"/>
        <v>0</v>
      </c>
      <c r="E25" s="300">
        <f>C25+D25</f>
        <v>0</v>
      </c>
      <c r="F25" s="336"/>
      <c r="G25" s="336"/>
    </row>
    <row r="26" spans="1:7" x14ac:dyDescent="0.25">
      <c r="A26" s="298">
        <v>3.8</v>
      </c>
      <c r="B26" s="301" t="s">
        <v>352</v>
      </c>
      <c r="C26" s="310">
        <v>0</v>
      </c>
      <c r="D26" s="300">
        <f t="shared" si="0"/>
        <v>0</v>
      </c>
      <c r="E26" s="300">
        <f>C26+D26</f>
        <v>0</v>
      </c>
      <c r="F26" s="336"/>
      <c r="G26" s="336"/>
    </row>
    <row r="27" spans="1:7" x14ac:dyDescent="0.25">
      <c r="A27" s="506" t="s">
        <v>371</v>
      </c>
      <c r="B27" s="506"/>
      <c r="C27" s="311">
        <f>C19+C20+C21+C22+C23+C24+C25+C26</f>
        <v>0</v>
      </c>
      <c r="D27" s="302">
        <f>D19+D20+D21+D22+D23+D24+D25+D26</f>
        <v>0</v>
      </c>
      <c r="E27" s="302">
        <f>E19+E20+E21+E22+E23+E24+E25+E26</f>
        <v>0</v>
      </c>
      <c r="F27" s="311">
        <f>F19+F20+F21+F22+F23+F24+F25+F26</f>
        <v>0</v>
      </c>
      <c r="G27" s="311">
        <f>G19+G20+G21+G22+G23+G24+G25+G26</f>
        <v>0</v>
      </c>
    </row>
    <row r="28" spans="1:7" x14ac:dyDescent="0.25">
      <c r="A28" s="513" t="s">
        <v>496</v>
      </c>
      <c r="B28" s="514"/>
      <c r="C28" s="514"/>
      <c r="D28" s="514"/>
      <c r="E28" s="514"/>
      <c r="F28" s="514"/>
      <c r="G28" s="515"/>
    </row>
    <row r="29" spans="1:7" x14ac:dyDescent="0.25">
      <c r="A29" s="298">
        <v>4.0999999999999996</v>
      </c>
      <c r="B29" s="299" t="s">
        <v>58</v>
      </c>
      <c r="C29" s="310">
        <v>0</v>
      </c>
      <c r="D29" s="300">
        <f t="shared" ref="D29:D34" si="2">C29*19%</f>
        <v>0</v>
      </c>
      <c r="E29" s="300">
        <f t="shared" ref="E29:E34" si="3">C29+D29</f>
        <v>0</v>
      </c>
      <c r="F29" s="327"/>
      <c r="G29" s="327"/>
    </row>
    <row r="30" spans="1:7" x14ac:dyDescent="0.25">
      <c r="A30" s="298">
        <v>4.2</v>
      </c>
      <c r="B30" s="299" t="s">
        <v>372</v>
      </c>
      <c r="C30" s="310">
        <v>0</v>
      </c>
      <c r="D30" s="300">
        <f t="shared" si="2"/>
        <v>0</v>
      </c>
      <c r="E30" s="300">
        <f t="shared" si="3"/>
        <v>0</v>
      </c>
      <c r="F30" s="327"/>
      <c r="G30" s="327"/>
    </row>
    <row r="31" spans="1:7" x14ac:dyDescent="0.25">
      <c r="A31" s="298">
        <v>4.3</v>
      </c>
      <c r="B31" s="299" t="s">
        <v>373</v>
      </c>
      <c r="C31" s="310">
        <v>0</v>
      </c>
      <c r="D31" s="300">
        <f t="shared" si="2"/>
        <v>0</v>
      </c>
      <c r="E31" s="300">
        <f t="shared" si="3"/>
        <v>0</v>
      </c>
      <c r="F31" s="327"/>
      <c r="G31" s="327"/>
    </row>
    <row r="32" spans="1:7" ht="24.75" x14ac:dyDescent="0.25">
      <c r="A32" s="298">
        <v>4.4000000000000004</v>
      </c>
      <c r="B32" s="301" t="s">
        <v>374</v>
      </c>
      <c r="C32" s="310">
        <v>0</v>
      </c>
      <c r="D32" s="300">
        <f t="shared" si="2"/>
        <v>0</v>
      </c>
      <c r="E32" s="300">
        <f t="shared" si="3"/>
        <v>0</v>
      </c>
      <c r="F32" s="327"/>
      <c r="G32" s="327"/>
    </row>
    <row r="33" spans="1:8" x14ac:dyDescent="0.25">
      <c r="A33" s="298">
        <v>4.5</v>
      </c>
      <c r="B33" s="301" t="s">
        <v>316</v>
      </c>
      <c r="C33" s="310">
        <v>0</v>
      </c>
      <c r="D33" s="300">
        <f t="shared" si="2"/>
        <v>0</v>
      </c>
      <c r="E33" s="300">
        <f t="shared" si="3"/>
        <v>0</v>
      </c>
      <c r="F33" s="327"/>
      <c r="G33" s="327"/>
    </row>
    <row r="34" spans="1:8" x14ac:dyDescent="0.25">
      <c r="A34" s="298">
        <v>4.5999999999999996</v>
      </c>
      <c r="B34" s="301" t="s">
        <v>61</v>
      </c>
      <c r="C34" s="310">
        <v>0</v>
      </c>
      <c r="D34" s="300">
        <f t="shared" si="2"/>
        <v>0</v>
      </c>
      <c r="E34" s="300">
        <f t="shared" si="3"/>
        <v>0</v>
      </c>
      <c r="F34" s="327"/>
      <c r="G34" s="327"/>
    </row>
    <row r="35" spans="1:8" x14ac:dyDescent="0.25">
      <c r="A35" s="506" t="s">
        <v>375</v>
      </c>
      <c r="B35" s="506"/>
      <c r="C35" s="311">
        <f>SUM(C29:C34)</f>
        <v>0</v>
      </c>
      <c r="D35" s="302">
        <f>SUM(D29:D34)</f>
        <v>0</v>
      </c>
      <c r="E35" s="302">
        <f>SUM(E29:E34)</f>
        <v>0</v>
      </c>
      <c r="F35" s="311">
        <f>SUM(F29:F34)</f>
        <v>0</v>
      </c>
      <c r="G35" s="311">
        <f>SUM(G29:G34)</f>
        <v>0</v>
      </c>
    </row>
    <row r="36" spans="1:8" x14ac:dyDescent="0.25">
      <c r="A36" s="513" t="s">
        <v>376</v>
      </c>
      <c r="B36" s="514"/>
      <c r="C36" s="514"/>
      <c r="D36" s="514"/>
      <c r="E36" s="514"/>
      <c r="F36" s="514"/>
      <c r="G36" s="515"/>
    </row>
    <row r="37" spans="1:8" x14ac:dyDescent="0.25">
      <c r="A37" s="303">
        <v>5.0999999999999996</v>
      </c>
      <c r="B37" s="301" t="s">
        <v>377</v>
      </c>
      <c r="C37" s="311">
        <f>C38+C39</f>
        <v>0</v>
      </c>
      <c r="D37" s="311">
        <f>D38+D39</f>
        <v>0</v>
      </c>
      <c r="E37" s="311">
        <f>E38+E39</f>
        <v>0</v>
      </c>
      <c r="F37" s="311">
        <f>F38+F39</f>
        <v>0</v>
      </c>
      <c r="G37" s="311">
        <f>G38+G39</f>
        <v>0</v>
      </c>
    </row>
    <row r="38" spans="1:8" ht="24.75" x14ac:dyDescent="0.25">
      <c r="A38" s="303" t="s">
        <v>410</v>
      </c>
      <c r="B38" s="301" t="s">
        <v>409</v>
      </c>
      <c r="C38" s="310">
        <v>0</v>
      </c>
      <c r="D38" s="300">
        <f>C38*19%</f>
        <v>0</v>
      </c>
      <c r="E38" s="300">
        <f>C38+D38</f>
        <v>0</v>
      </c>
      <c r="F38" s="336"/>
      <c r="G38" s="336"/>
    </row>
    <row r="39" spans="1:8" x14ac:dyDescent="0.25">
      <c r="A39" s="303" t="s">
        <v>412</v>
      </c>
      <c r="B39" s="299" t="s">
        <v>411</v>
      </c>
      <c r="C39" s="310">
        <v>0</v>
      </c>
      <c r="D39" s="300">
        <f>C39*19%</f>
        <v>0</v>
      </c>
      <c r="E39" s="300">
        <f>C39+D39</f>
        <v>0</v>
      </c>
      <c r="F39" s="336"/>
      <c r="G39" s="336"/>
    </row>
    <row r="40" spans="1:8" x14ac:dyDescent="0.25">
      <c r="A40" s="303">
        <v>5.2</v>
      </c>
      <c r="B40" s="301" t="s">
        <v>378</v>
      </c>
      <c r="C40" s="310">
        <v>0</v>
      </c>
      <c r="D40" s="300">
        <f>C40*19%</f>
        <v>0</v>
      </c>
      <c r="E40" s="300">
        <f>C40+D40</f>
        <v>0</v>
      </c>
      <c r="F40" s="336"/>
      <c r="G40" s="336"/>
    </row>
    <row r="41" spans="1:8" x14ac:dyDescent="0.25">
      <c r="A41" s="303">
        <v>5.3</v>
      </c>
      <c r="B41" s="301" t="s">
        <v>379</v>
      </c>
      <c r="C41" s="310">
        <v>0</v>
      </c>
      <c r="D41" s="300">
        <f>C41*19%</f>
        <v>0</v>
      </c>
      <c r="E41" s="300">
        <f>C41+D41</f>
        <v>0</v>
      </c>
      <c r="F41" s="336"/>
      <c r="G41" s="336"/>
    </row>
    <row r="42" spans="1:8" x14ac:dyDescent="0.25">
      <c r="A42" s="303">
        <v>5.4</v>
      </c>
      <c r="B42" s="301" t="s">
        <v>347</v>
      </c>
      <c r="C42" s="310">
        <v>0</v>
      </c>
      <c r="D42" s="300">
        <f>C42*19%</f>
        <v>0</v>
      </c>
      <c r="E42" s="300">
        <f>C42+D42</f>
        <v>0</v>
      </c>
      <c r="F42" s="336"/>
      <c r="G42" s="336"/>
    </row>
    <row r="43" spans="1:8" x14ac:dyDescent="0.25">
      <c r="A43" s="506" t="s">
        <v>380</v>
      </c>
      <c r="B43" s="506"/>
      <c r="C43" s="311">
        <f>C37+C40+C41+C42</f>
        <v>0</v>
      </c>
      <c r="D43" s="302">
        <f>D37+D40+D41+D42</f>
        <v>0</v>
      </c>
      <c r="E43" s="302">
        <f>E37+E40+E41+E42</f>
        <v>0</v>
      </c>
      <c r="F43" s="311">
        <f>F37+F40+F41+F42</f>
        <v>0</v>
      </c>
      <c r="G43" s="311">
        <f>G37+G40+G41+G42</f>
        <v>0</v>
      </c>
    </row>
    <row r="44" spans="1:8" ht="14.45" customHeight="1" x14ac:dyDescent="0.25">
      <c r="A44" s="510" t="s">
        <v>348</v>
      </c>
      <c r="B44" s="511"/>
      <c r="C44" s="511"/>
      <c r="D44" s="511"/>
      <c r="E44" s="511"/>
      <c r="F44" s="511"/>
      <c r="G44" s="512"/>
    </row>
    <row r="45" spans="1:8" x14ac:dyDescent="0.25">
      <c r="A45" s="298">
        <v>6.1</v>
      </c>
      <c r="B45" s="301" t="s">
        <v>349</v>
      </c>
      <c r="C45" s="326"/>
      <c r="D45" s="300"/>
      <c r="E45" s="300"/>
      <c r="F45" s="324"/>
      <c r="G45" s="297"/>
    </row>
    <row r="46" spans="1:8" x14ac:dyDescent="0.25">
      <c r="A46" s="298">
        <v>6.2</v>
      </c>
      <c r="B46" s="299" t="s">
        <v>351</v>
      </c>
      <c r="C46" s="326"/>
      <c r="D46" s="300"/>
      <c r="E46" s="300"/>
      <c r="F46" s="324"/>
      <c r="G46" s="297"/>
    </row>
    <row r="47" spans="1:8" x14ac:dyDescent="0.25">
      <c r="A47" s="506" t="s">
        <v>381</v>
      </c>
      <c r="B47" s="506"/>
      <c r="C47" s="311">
        <f>SUM(C45:C46)</f>
        <v>0</v>
      </c>
      <c r="D47" s="302">
        <f>SUM(D45:D46)</f>
        <v>0</v>
      </c>
      <c r="E47" s="302">
        <f>SUM(E45:E46)</f>
        <v>0</v>
      </c>
      <c r="F47" s="311">
        <f>SUM(F45:F46)</f>
        <v>0</v>
      </c>
      <c r="G47" s="311">
        <f>SUM(G45:G46)</f>
        <v>0</v>
      </c>
    </row>
    <row r="48" spans="1:8" x14ac:dyDescent="0.25">
      <c r="A48" s="506" t="s">
        <v>77</v>
      </c>
      <c r="B48" s="506"/>
      <c r="C48" s="311">
        <f>C14+C17+C27+C35+C43+C47</f>
        <v>0</v>
      </c>
      <c r="D48" s="302">
        <f>D14+D17+D27+D35+D43+D47</f>
        <v>0</v>
      </c>
      <c r="E48" s="302">
        <f>E14+E17+E27+E35+E43+E47</f>
        <v>0</v>
      </c>
      <c r="F48" s="311">
        <f>F14+F17+F27+F35+F43+F47</f>
        <v>0</v>
      </c>
      <c r="G48" s="311">
        <f>G14+G17+G27+G35+G43+G47</f>
        <v>0</v>
      </c>
      <c r="H48" s="325"/>
    </row>
    <row r="49" spans="1:7" x14ac:dyDescent="0.25">
      <c r="A49" s="506" t="s">
        <v>382</v>
      </c>
      <c r="B49" s="506"/>
      <c r="C49" s="311">
        <f>C11+C12+C13+C17+C29+C30+C38</f>
        <v>0</v>
      </c>
      <c r="D49" s="302">
        <f>D11+D12+D13+D17+D29+D30+D38</f>
        <v>0</v>
      </c>
      <c r="E49" s="302">
        <f>E11+E12+E13+E17+E29+E30+E38</f>
        <v>0</v>
      </c>
      <c r="F49" s="311">
        <f>F11+F12+F13+F17+F29+F30+F38</f>
        <v>0</v>
      </c>
      <c r="G49" s="311">
        <f>G11+G12+G13+G17+G29+G30+G38</f>
        <v>0</v>
      </c>
    </row>
  </sheetData>
  <mergeCells count="17">
    <mergeCell ref="A36:G36"/>
    <mergeCell ref="A1:E1"/>
    <mergeCell ref="A6:A7"/>
    <mergeCell ref="B6:B7"/>
    <mergeCell ref="A9:G9"/>
    <mergeCell ref="A14:B14"/>
    <mergeCell ref="A15:G15"/>
    <mergeCell ref="A17:B17"/>
    <mergeCell ref="A18:G18"/>
    <mergeCell ref="A27:B27"/>
    <mergeCell ref="A28:G28"/>
    <mergeCell ref="A35:B35"/>
    <mergeCell ref="A43:B43"/>
    <mergeCell ref="A44:G44"/>
    <mergeCell ref="A47:B47"/>
    <mergeCell ref="A48:B48"/>
    <mergeCell ref="A49:B4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2"/>
  <sheetViews>
    <sheetView workbookViewId="0">
      <selection activeCell="B3" sqref="B3"/>
    </sheetView>
  </sheetViews>
  <sheetFormatPr defaultRowHeight="15" x14ac:dyDescent="0.25"/>
  <cols>
    <col min="2" max="2" width="58.28515625" customWidth="1"/>
    <col min="3" max="3" width="13.5703125" style="308" customWidth="1"/>
    <col min="4" max="4" width="15.7109375" customWidth="1"/>
    <col min="5" max="5" width="15.28515625" customWidth="1"/>
    <col min="6" max="6" width="15" customWidth="1"/>
    <col min="7" max="7" width="15.28515625" customWidth="1"/>
    <col min="8" max="8" width="41.28515625" customWidth="1"/>
  </cols>
  <sheetData>
    <row r="1" spans="1:7" ht="18.75" x14ac:dyDescent="0.3">
      <c r="A1" s="507" t="s">
        <v>445</v>
      </c>
      <c r="B1" s="507"/>
      <c r="C1" s="507"/>
      <c r="D1" s="507"/>
      <c r="E1" s="507"/>
    </row>
    <row r="2" spans="1:7" ht="20.25" x14ac:dyDescent="0.3">
      <c r="A2" s="385"/>
      <c r="B2" s="385"/>
      <c r="C2" s="386"/>
      <c r="D2" s="385"/>
      <c r="E2" s="385"/>
    </row>
    <row r="3" spans="1:7" ht="20.25" x14ac:dyDescent="0.3">
      <c r="A3" s="385"/>
      <c r="B3" s="414" t="s">
        <v>503</v>
      </c>
      <c r="C3" s="386"/>
      <c r="D3" s="385"/>
      <c r="E3" s="385"/>
    </row>
    <row r="4" spans="1:7" ht="20.25" x14ac:dyDescent="0.3">
      <c r="A4" s="385"/>
      <c r="B4" s="385"/>
      <c r="C4" s="386"/>
      <c r="D4" s="385"/>
      <c r="E4" s="385"/>
    </row>
    <row r="5" spans="1:7" ht="15.75" thickBot="1" x14ac:dyDescent="0.3"/>
    <row r="6" spans="1:7" ht="30" x14ac:dyDescent="0.25">
      <c r="A6" s="516" t="s">
        <v>353</v>
      </c>
      <c r="B6" s="520" t="s">
        <v>354</v>
      </c>
      <c r="C6" s="387" t="s">
        <v>355</v>
      </c>
      <c r="D6" s="388" t="s">
        <v>356</v>
      </c>
      <c r="E6" s="389" t="s">
        <v>357</v>
      </c>
      <c r="F6" s="390" t="s">
        <v>441</v>
      </c>
      <c r="G6" s="391" t="s">
        <v>442</v>
      </c>
    </row>
    <row r="7" spans="1:7" ht="15.75" thickBot="1" x14ac:dyDescent="0.3">
      <c r="A7" s="517"/>
      <c r="B7" s="521"/>
      <c r="C7" s="392" t="s">
        <v>229</v>
      </c>
      <c r="D7" s="393" t="s">
        <v>229</v>
      </c>
      <c r="E7" s="394" t="s">
        <v>229</v>
      </c>
      <c r="F7" s="394" t="s">
        <v>229</v>
      </c>
      <c r="G7" s="394" t="s">
        <v>229</v>
      </c>
    </row>
    <row r="8" spans="1:7" ht="15.75" thickBot="1" x14ac:dyDescent="0.3">
      <c r="A8" s="304">
        <v>1</v>
      </c>
      <c r="B8" s="305">
        <v>2</v>
      </c>
      <c r="C8" s="309">
        <v>3</v>
      </c>
      <c r="D8" s="305">
        <v>4</v>
      </c>
      <c r="E8" s="305">
        <v>5</v>
      </c>
      <c r="F8" s="306">
        <v>6</v>
      </c>
      <c r="G8" s="307">
        <v>7</v>
      </c>
    </row>
    <row r="9" spans="1:7" x14ac:dyDescent="0.25">
      <c r="A9" s="508" t="s">
        <v>358</v>
      </c>
      <c r="B9" s="509"/>
      <c r="C9" s="509"/>
      <c r="D9" s="509"/>
      <c r="E9" s="509"/>
      <c r="F9" s="509"/>
      <c r="G9" s="509"/>
    </row>
    <row r="10" spans="1:7" x14ac:dyDescent="0.25">
      <c r="A10" s="298">
        <v>1.1000000000000001</v>
      </c>
      <c r="B10" s="299" t="s">
        <v>359</v>
      </c>
      <c r="C10" s="310">
        <v>0</v>
      </c>
      <c r="D10" s="300">
        <f>C10*19%</f>
        <v>0</v>
      </c>
      <c r="E10" s="300">
        <f>C10+D10</f>
        <v>0</v>
      </c>
      <c r="F10" s="327"/>
      <c r="G10" s="327"/>
    </row>
    <row r="11" spans="1:7" x14ac:dyDescent="0.25">
      <c r="A11" s="298">
        <v>1.2</v>
      </c>
      <c r="B11" s="299" t="s">
        <v>40</v>
      </c>
      <c r="C11" s="310">
        <v>0</v>
      </c>
      <c r="D11" s="300">
        <f>C11*19%</f>
        <v>0</v>
      </c>
      <c r="E11" s="300">
        <f>C11+D11</f>
        <v>0</v>
      </c>
      <c r="F11" s="327"/>
      <c r="G11" s="327"/>
    </row>
    <row r="12" spans="1:7" ht="13.9" customHeight="1" x14ac:dyDescent="0.25">
      <c r="A12" s="298">
        <v>1.3</v>
      </c>
      <c r="B12" s="301" t="s">
        <v>360</v>
      </c>
      <c r="C12" s="310">
        <v>0</v>
      </c>
      <c r="D12" s="300">
        <f>C12*19%</f>
        <v>0</v>
      </c>
      <c r="E12" s="300">
        <f>C12+D12</f>
        <v>0</v>
      </c>
      <c r="F12" s="327"/>
      <c r="G12" s="327"/>
    </row>
    <row r="13" spans="1:7" x14ac:dyDescent="0.25">
      <c r="A13" s="298">
        <v>1.4</v>
      </c>
      <c r="B13" s="299" t="s">
        <v>361</v>
      </c>
      <c r="C13" s="310">
        <v>0</v>
      </c>
      <c r="D13" s="300">
        <f>C13*19%</f>
        <v>0</v>
      </c>
      <c r="E13" s="300">
        <f>C13+D13</f>
        <v>0</v>
      </c>
      <c r="F13" s="327"/>
      <c r="G13" s="327"/>
    </row>
    <row r="14" spans="1:7" x14ac:dyDescent="0.25">
      <c r="A14" s="506" t="s">
        <v>362</v>
      </c>
      <c r="B14" s="506"/>
      <c r="C14" s="311">
        <f>SUM(C10:C13)</f>
        <v>0</v>
      </c>
      <c r="D14" s="302">
        <f>SUM(D10:D13)</f>
        <v>0</v>
      </c>
      <c r="E14" s="302">
        <f>SUM(E10:E13)</f>
        <v>0</v>
      </c>
      <c r="F14" s="311">
        <f>SUM(F10:F13)</f>
        <v>0</v>
      </c>
      <c r="G14" s="311">
        <f>SUM(G10:G13)</f>
        <v>0</v>
      </c>
    </row>
    <row r="15" spans="1:7" ht="14.45" customHeight="1" x14ac:dyDescent="0.25">
      <c r="A15" s="510" t="s">
        <v>363</v>
      </c>
      <c r="B15" s="511"/>
      <c r="C15" s="511"/>
      <c r="D15" s="511"/>
      <c r="E15" s="511"/>
      <c r="F15" s="511"/>
      <c r="G15" s="512"/>
    </row>
    <row r="16" spans="1:7" x14ac:dyDescent="0.25">
      <c r="A16" s="298">
        <v>2.1</v>
      </c>
      <c r="B16" s="299" t="s">
        <v>46</v>
      </c>
      <c r="C16" s="310">
        <v>0</v>
      </c>
      <c r="D16" s="300">
        <f>C16*19%</f>
        <v>0</v>
      </c>
      <c r="E16" s="300">
        <f>C16+D16</f>
        <v>0</v>
      </c>
      <c r="F16" s="328"/>
      <c r="G16" s="328"/>
    </row>
    <row r="17" spans="1:7" x14ac:dyDescent="0.25">
      <c r="A17" s="506" t="s">
        <v>364</v>
      </c>
      <c r="B17" s="506"/>
      <c r="C17" s="311">
        <f>SUM(C16:C16)</f>
        <v>0</v>
      </c>
      <c r="D17" s="302">
        <f>SUM(D16:D16)</f>
        <v>0</v>
      </c>
      <c r="E17" s="302">
        <f>SUM(E16:E16)</f>
        <v>0</v>
      </c>
      <c r="F17" s="311">
        <f>SUM(F16:F16)</f>
        <v>0</v>
      </c>
      <c r="G17" s="311">
        <f>SUM(G16:G16)</f>
        <v>0</v>
      </c>
    </row>
    <row r="18" spans="1:7" ht="14.45" customHeight="1" x14ac:dyDescent="0.25">
      <c r="A18" s="510" t="s">
        <v>365</v>
      </c>
      <c r="B18" s="511"/>
      <c r="C18" s="511"/>
      <c r="D18" s="511"/>
      <c r="E18" s="511"/>
      <c r="F18" s="511"/>
      <c r="G18" s="512"/>
    </row>
    <row r="19" spans="1:7" x14ac:dyDescent="0.25">
      <c r="A19" s="298">
        <v>3.1</v>
      </c>
      <c r="B19" s="299" t="s">
        <v>366</v>
      </c>
      <c r="C19" s="310">
        <v>0</v>
      </c>
      <c r="D19" s="300">
        <f t="shared" ref="D19:D26" si="0">C19*19%</f>
        <v>0</v>
      </c>
      <c r="E19" s="300">
        <f t="shared" ref="E19:E26" si="1">C19+D19</f>
        <v>0</v>
      </c>
      <c r="F19" s="327"/>
      <c r="G19" s="327"/>
    </row>
    <row r="20" spans="1:7" ht="24.75" x14ac:dyDescent="0.25">
      <c r="A20" s="298">
        <v>3.2</v>
      </c>
      <c r="B20" s="301" t="s">
        <v>367</v>
      </c>
      <c r="C20" s="310">
        <v>0</v>
      </c>
      <c r="D20" s="300">
        <f t="shared" si="0"/>
        <v>0</v>
      </c>
      <c r="E20" s="300">
        <f t="shared" si="1"/>
        <v>0</v>
      </c>
      <c r="F20" s="327"/>
      <c r="G20" s="327"/>
    </row>
    <row r="21" spans="1:7" x14ac:dyDescent="0.25">
      <c r="A21" s="298">
        <v>3.3</v>
      </c>
      <c r="B21" s="299" t="s">
        <v>368</v>
      </c>
      <c r="C21" s="310">
        <v>0</v>
      </c>
      <c r="D21" s="300">
        <f t="shared" si="0"/>
        <v>0</v>
      </c>
      <c r="E21" s="300">
        <f t="shared" si="1"/>
        <v>0</v>
      </c>
      <c r="F21" s="327"/>
      <c r="G21" s="327"/>
    </row>
    <row r="22" spans="1:7" x14ac:dyDescent="0.25">
      <c r="A22" s="298">
        <v>3.4</v>
      </c>
      <c r="B22" s="299" t="s">
        <v>369</v>
      </c>
      <c r="C22" s="310">
        <v>0</v>
      </c>
      <c r="D22" s="300">
        <f t="shared" si="0"/>
        <v>0</v>
      </c>
      <c r="E22" s="300">
        <f t="shared" si="1"/>
        <v>0</v>
      </c>
      <c r="F22" s="327"/>
      <c r="G22" s="327"/>
    </row>
    <row r="23" spans="1:7" x14ac:dyDescent="0.25">
      <c r="A23" s="298">
        <v>3.5</v>
      </c>
      <c r="B23" s="299" t="s">
        <v>333</v>
      </c>
      <c r="C23" s="310">
        <v>0</v>
      </c>
      <c r="D23" s="300">
        <f t="shared" si="0"/>
        <v>0</v>
      </c>
      <c r="E23" s="300">
        <f t="shared" si="1"/>
        <v>0</v>
      </c>
      <c r="F23" s="327"/>
      <c r="G23" s="327"/>
    </row>
    <row r="24" spans="1:7" x14ac:dyDescent="0.25">
      <c r="A24" s="298">
        <v>3.6</v>
      </c>
      <c r="B24" s="301" t="s">
        <v>370</v>
      </c>
      <c r="C24" s="310">
        <v>0</v>
      </c>
      <c r="D24" s="300">
        <f t="shared" si="0"/>
        <v>0</v>
      </c>
      <c r="E24" s="300">
        <f t="shared" si="1"/>
        <v>0</v>
      </c>
      <c r="F24" s="327"/>
      <c r="G24" s="327"/>
    </row>
    <row r="25" spans="1:7" x14ac:dyDescent="0.25">
      <c r="A25" s="298">
        <v>3.7</v>
      </c>
      <c r="B25" s="301" t="s">
        <v>336</v>
      </c>
      <c r="C25" s="310">
        <v>0</v>
      </c>
      <c r="D25" s="300">
        <f t="shared" si="0"/>
        <v>0</v>
      </c>
      <c r="E25" s="300">
        <f t="shared" si="1"/>
        <v>0</v>
      </c>
      <c r="F25" s="336"/>
      <c r="G25" s="336"/>
    </row>
    <row r="26" spans="1:7" x14ac:dyDescent="0.25">
      <c r="A26" s="298">
        <v>3.8</v>
      </c>
      <c r="B26" s="301" t="s">
        <v>352</v>
      </c>
      <c r="C26" s="310">
        <v>0</v>
      </c>
      <c r="D26" s="300">
        <f t="shared" si="0"/>
        <v>0</v>
      </c>
      <c r="E26" s="300">
        <f t="shared" si="1"/>
        <v>0</v>
      </c>
      <c r="F26" s="336"/>
      <c r="G26" s="336"/>
    </row>
    <row r="27" spans="1:7" x14ac:dyDescent="0.25">
      <c r="A27" s="506" t="s">
        <v>371</v>
      </c>
      <c r="B27" s="506"/>
      <c r="C27" s="311">
        <f>C19+C20+C21+C22+C23+C24+C25+C26</f>
        <v>0</v>
      </c>
      <c r="D27" s="302">
        <f>D19+D20+D21+D22+D23+D24+D25+D26</f>
        <v>0</v>
      </c>
      <c r="E27" s="302">
        <f>E19+E20+E21+E22+E23+E24+E25+E26</f>
        <v>0</v>
      </c>
      <c r="F27" s="311">
        <f>F19+F20+F21+F22+F23+F24+F25+F26</f>
        <v>0</v>
      </c>
      <c r="G27" s="311">
        <f>G19+G20+G21+G22+G23+G24+G25+G26</f>
        <v>0</v>
      </c>
    </row>
    <row r="28" spans="1:7" x14ac:dyDescent="0.25">
      <c r="A28" s="513" t="s">
        <v>56</v>
      </c>
      <c r="B28" s="514"/>
      <c r="C28" s="514"/>
      <c r="D28" s="514"/>
      <c r="E28" s="514"/>
      <c r="F28" s="514"/>
      <c r="G28" s="515"/>
    </row>
    <row r="29" spans="1:7" x14ac:dyDescent="0.25">
      <c r="A29" s="298">
        <v>4.0999999999999996</v>
      </c>
      <c r="B29" s="299" t="s">
        <v>58</v>
      </c>
      <c r="C29" s="310">
        <v>0</v>
      </c>
      <c r="D29" s="300">
        <f t="shared" ref="D29:D34" si="2">C29*19%</f>
        <v>0</v>
      </c>
      <c r="E29" s="300">
        <f t="shared" ref="E29:E34" si="3">C29+D29</f>
        <v>0</v>
      </c>
      <c r="F29" s="327"/>
      <c r="G29" s="327"/>
    </row>
    <row r="30" spans="1:7" x14ac:dyDescent="0.25">
      <c r="A30" s="298">
        <v>4.2</v>
      </c>
      <c r="B30" s="299" t="s">
        <v>372</v>
      </c>
      <c r="C30" s="310">
        <v>0</v>
      </c>
      <c r="D30" s="300">
        <f t="shared" si="2"/>
        <v>0</v>
      </c>
      <c r="E30" s="300">
        <f t="shared" si="3"/>
        <v>0</v>
      </c>
      <c r="F30" s="327"/>
      <c r="G30" s="327"/>
    </row>
    <row r="31" spans="1:7" x14ac:dyDescent="0.25">
      <c r="A31" s="298">
        <v>4.3</v>
      </c>
      <c r="B31" s="299" t="s">
        <v>373</v>
      </c>
      <c r="C31" s="310">
        <v>0</v>
      </c>
      <c r="D31" s="300">
        <f t="shared" si="2"/>
        <v>0</v>
      </c>
      <c r="E31" s="300">
        <f t="shared" si="3"/>
        <v>0</v>
      </c>
      <c r="F31" s="327"/>
      <c r="G31" s="327"/>
    </row>
    <row r="32" spans="1:7" ht="24.75" x14ac:dyDescent="0.25">
      <c r="A32" s="298">
        <v>4.4000000000000004</v>
      </c>
      <c r="B32" s="301" t="s">
        <v>374</v>
      </c>
      <c r="C32" s="310">
        <v>0</v>
      </c>
      <c r="D32" s="300">
        <f t="shared" si="2"/>
        <v>0</v>
      </c>
      <c r="E32" s="300">
        <f t="shared" si="3"/>
        <v>0</v>
      </c>
      <c r="F32" s="327"/>
      <c r="G32" s="327"/>
    </row>
    <row r="33" spans="1:7" x14ac:dyDescent="0.25">
      <c r="A33" s="298">
        <v>4.5</v>
      </c>
      <c r="B33" s="301" t="s">
        <v>316</v>
      </c>
      <c r="C33" s="310">
        <v>0</v>
      </c>
      <c r="D33" s="300">
        <f t="shared" si="2"/>
        <v>0</v>
      </c>
      <c r="E33" s="300">
        <f t="shared" si="3"/>
        <v>0</v>
      </c>
      <c r="F33" s="327"/>
      <c r="G33" s="327"/>
    </row>
    <row r="34" spans="1:7" x14ac:dyDescent="0.25">
      <c r="A34" s="298">
        <v>4.5999999999999996</v>
      </c>
      <c r="B34" s="301" t="s">
        <v>61</v>
      </c>
      <c r="C34" s="310">
        <v>0</v>
      </c>
      <c r="D34" s="300">
        <f t="shared" si="2"/>
        <v>0</v>
      </c>
      <c r="E34" s="300">
        <f t="shared" si="3"/>
        <v>0</v>
      </c>
      <c r="F34" s="327"/>
      <c r="G34" s="327"/>
    </row>
    <row r="35" spans="1:7" x14ac:dyDescent="0.25">
      <c r="A35" s="506" t="s">
        <v>375</v>
      </c>
      <c r="B35" s="506"/>
      <c r="C35" s="311">
        <f>SUM(C29:C34)</f>
        <v>0</v>
      </c>
      <c r="D35" s="302">
        <f>SUM(D29:D34)</f>
        <v>0</v>
      </c>
      <c r="E35" s="302">
        <f>SUM(E29:E34)</f>
        <v>0</v>
      </c>
      <c r="F35" s="311">
        <f>SUM(F29:F34)</f>
        <v>0</v>
      </c>
      <c r="G35" s="311">
        <f>SUM(G29:G34)</f>
        <v>0</v>
      </c>
    </row>
    <row r="36" spans="1:7" x14ac:dyDescent="0.25">
      <c r="A36" s="513" t="s">
        <v>376</v>
      </c>
      <c r="B36" s="514"/>
      <c r="C36" s="514"/>
      <c r="D36" s="514"/>
      <c r="E36" s="514"/>
      <c r="F36" s="514"/>
      <c r="G36" s="515"/>
    </row>
    <row r="37" spans="1:7" x14ac:dyDescent="0.25">
      <c r="A37" s="303">
        <v>5.0999999999999996</v>
      </c>
      <c r="B37" s="301" t="s">
        <v>377</v>
      </c>
      <c r="C37" s="311">
        <f>C38+C39</f>
        <v>0</v>
      </c>
      <c r="D37" s="311">
        <f>D38+D39</f>
        <v>0</v>
      </c>
      <c r="E37" s="311">
        <f>E38+E39</f>
        <v>0</v>
      </c>
      <c r="F37" s="311">
        <f>F38+F39</f>
        <v>0</v>
      </c>
      <c r="G37" s="311">
        <f>G38+G39</f>
        <v>0</v>
      </c>
    </row>
    <row r="38" spans="1:7" ht="24.75" x14ac:dyDescent="0.25">
      <c r="A38" s="303" t="s">
        <v>410</v>
      </c>
      <c r="B38" s="301" t="s">
        <v>409</v>
      </c>
      <c r="C38" s="310">
        <v>0</v>
      </c>
      <c r="D38" s="300">
        <f>C38*19%</f>
        <v>0</v>
      </c>
      <c r="E38" s="300">
        <f>C38+D38</f>
        <v>0</v>
      </c>
      <c r="F38" s="336"/>
      <c r="G38" s="336"/>
    </row>
    <row r="39" spans="1:7" x14ac:dyDescent="0.25">
      <c r="A39" s="303" t="s">
        <v>412</v>
      </c>
      <c r="B39" s="299" t="s">
        <v>411</v>
      </c>
      <c r="C39" s="310">
        <v>0</v>
      </c>
      <c r="D39" s="300">
        <f>C39*19%</f>
        <v>0</v>
      </c>
      <c r="E39" s="300">
        <f>C39+D39</f>
        <v>0</v>
      </c>
      <c r="F39" s="336"/>
      <c r="G39" s="336"/>
    </row>
    <row r="40" spans="1:7" x14ac:dyDescent="0.25">
      <c r="A40" s="303">
        <v>5.2</v>
      </c>
      <c r="B40" s="301" t="s">
        <v>378</v>
      </c>
      <c r="C40" s="310">
        <v>0</v>
      </c>
      <c r="D40" s="300">
        <f>C40*19%</f>
        <v>0</v>
      </c>
      <c r="E40" s="300">
        <f>C40+D40</f>
        <v>0</v>
      </c>
      <c r="F40" s="336"/>
      <c r="G40" s="336"/>
    </row>
    <row r="41" spans="1:7" x14ac:dyDescent="0.25">
      <c r="A41" s="303">
        <v>5.3</v>
      </c>
      <c r="B41" s="301" t="s">
        <v>379</v>
      </c>
      <c r="C41" s="310">
        <v>0</v>
      </c>
      <c r="D41" s="300">
        <f>C41*19%</f>
        <v>0</v>
      </c>
      <c r="E41" s="300">
        <f>C41+D41</f>
        <v>0</v>
      </c>
      <c r="F41" s="336"/>
      <c r="G41" s="336"/>
    </row>
    <row r="42" spans="1:7" x14ac:dyDescent="0.25">
      <c r="A42" s="303">
        <v>5.4</v>
      </c>
      <c r="B42" s="301" t="s">
        <v>347</v>
      </c>
      <c r="C42" s="310">
        <v>0</v>
      </c>
      <c r="D42" s="300">
        <f>C42*19%</f>
        <v>0</v>
      </c>
      <c r="E42" s="300">
        <f>C42+D42</f>
        <v>0</v>
      </c>
      <c r="F42" s="336"/>
      <c r="G42" s="336"/>
    </row>
    <row r="43" spans="1:7" x14ac:dyDescent="0.25">
      <c r="A43" s="506" t="s">
        <v>380</v>
      </c>
      <c r="B43" s="506"/>
      <c r="C43" s="311">
        <f>C37+C40+C41+C42</f>
        <v>0</v>
      </c>
      <c r="D43" s="302">
        <f>D37+D40+D41+D42</f>
        <v>0</v>
      </c>
      <c r="E43" s="302">
        <f>E37+E40+E41+E42</f>
        <v>0</v>
      </c>
      <c r="F43" s="311">
        <f>F37+F40+F41+F42</f>
        <v>0</v>
      </c>
      <c r="G43" s="311">
        <f>G37+G40+G41+G42</f>
        <v>0</v>
      </c>
    </row>
    <row r="44" spans="1:7" ht="14.45" customHeight="1" x14ac:dyDescent="0.25">
      <c r="A44" s="510" t="s">
        <v>348</v>
      </c>
      <c r="B44" s="511"/>
      <c r="C44" s="511"/>
      <c r="D44" s="511"/>
      <c r="E44" s="511"/>
      <c r="F44" s="511"/>
      <c r="G44" s="512"/>
    </row>
    <row r="45" spans="1:7" x14ac:dyDescent="0.25">
      <c r="A45" s="298">
        <v>6.1</v>
      </c>
      <c r="B45" s="301" t="s">
        <v>349</v>
      </c>
      <c r="C45" s="326"/>
      <c r="D45" s="300"/>
      <c r="E45" s="300"/>
      <c r="F45" s="324"/>
      <c r="G45" s="297"/>
    </row>
    <row r="46" spans="1:7" x14ac:dyDescent="0.25">
      <c r="A46" s="298">
        <v>6.2</v>
      </c>
      <c r="B46" s="299" t="s">
        <v>351</v>
      </c>
      <c r="C46" s="326"/>
      <c r="D46" s="300"/>
      <c r="E46" s="300"/>
      <c r="F46" s="324"/>
      <c r="G46" s="297"/>
    </row>
    <row r="47" spans="1:7" x14ac:dyDescent="0.25">
      <c r="A47" s="506" t="s">
        <v>381</v>
      </c>
      <c r="B47" s="506"/>
      <c r="C47" s="311">
        <f>SUM(C45:C46)</f>
        <v>0</v>
      </c>
      <c r="D47" s="302">
        <f>SUM(D45:D46)</f>
        <v>0</v>
      </c>
      <c r="E47" s="302">
        <f>SUM(E45:E46)</f>
        <v>0</v>
      </c>
      <c r="F47" s="311">
        <f>SUM(F45:F46)</f>
        <v>0</v>
      </c>
      <c r="G47" s="311">
        <f>SUM(G45:G46)</f>
        <v>0</v>
      </c>
    </row>
    <row r="48" spans="1:7" ht="14.45" customHeight="1" x14ac:dyDescent="0.25">
      <c r="A48" s="506" t="s">
        <v>77</v>
      </c>
      <c r="B48" s="506"/>
      <c r="C48" s="311">
        <f>C14+C17+C27+C35+C43+C47</f>
        <v>0</v>
      </c>
      <c r="D48" s="302">
        <f>D14+D17+D27+D35+D43+D47</f>
        <v>0</v>
      </c>
      <c r="E48" s="302">
        <f>E14+E17+E27+E35+E43+E47</f>
        <v>0</v>
      </c>
      <c r="F48" s="311">
        <f>F14+F17+F27+F35+F43+F47</f>
        <v>0</v>
      </c>
      <c r="G48" s="311">
        <f>G14+G17+G27+G35+G43+G47</f>
        <v>0</v>
      </c>
    </row>
    <row r="49" spans="1:8" x14ac:dyDescent="0.25">
      <c r="A49" s="506" t="s">
        <v>382</v>
      </c>
      <c r="B49" s="506"/>
      <c r="C49" s="311">
        <f>C11+C12+C13+C17+C29+C30+C38</f>
        <v>0</v>
      </c>
      <c r="D49" s="302">
        <f>D11+D12+D13+D17+D29+D30+D38</f>
        <v>0</v>
      </c>
      <c r="E49" s="302">
        <f>E11+E12+E13+E17+E29+E30+E38</f>
        <v>0</v>
      </c>
      <c r="F49" s="311">
        <f>F11+F12+F13+F17+F29+F30+F38</f>
        <v>0</v>
      </c>
      <c r="G49" s="311">
        <f>G11+G12+G13+G17+G29+G30+G38</f>
        <v>0</v>
      </c>
    </row>
    <row r="52" spans="1:8" x14ac:dyDescent="0.25">
      <c r="H52" s="325"/>
    </row>
  </sheetData>
  <mergeCells count="17">
    <mergeCell ref="A17:B17"/>
    <mergeCell ref="A18:G18"/>
    <mergeCell ref="A1:E1"/>
    <mergeCell ref="A6:A7"/>
    <mergeCell ref="B6:B7"/>
    <mergeCell ref="A9:G9"/>
    <mergeCell ref="A14:B14"/>
    <mergeCell ref="A15:G15"/>
    <mergeCell ref="A44:G44"/>
    <mergeCell ref="A48:B48"/>
    <mergeCell ref="A49:B49"/>
    <mergeCell ref="A47:B47"/>
    <mergeCell ref="A27:B27"/>
    <mergeCell ref="A28:G28"/>
    <mergeCell ref="A35:B35"/>
    <mergeCell ref="A36:G36"/>
    <mergeCell ref="A43:B4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2"/>
  <sheetViews>
    <sheetView workbookViewId="0">
      <selection activeCell="H18" sqref="H18"/>
    </sheetView>
  </sheetViews>
  <sheetFormatPr defaultRowHeight="15" x14ac:dyDescent="0.25"/>
  <cols>
    <col min="2" max="2" width="58.28515625" customWidth="1"/>
    <col min="3" max="3" width="13.5703125" style="308" customWidth="1"/>
    <col min="4" max="4" width="15.7109375" customWidth="1"/>
    <col min="5" max="5" width="15.28515625" customWidth="1"/>
    <col min="6" max="6" width="15" customWidth="1"/>
    <col min="7" max="7" width="15.28515625" customWidth="1"/>
    <col min="8" max="8" width="41.28515625" customWidth="1"/>
  </cols>
  <sheetData>
    <row r="1" spans="1:7" s="423" customFormat="1" ht="18.75" x14ac:dyDescent="0.3">
      <c r="A1" s="507" t="s">
        <v>444</v>
      </c>
      <c r="B1" s="507"/>
      <c r="C1" s="507"/>
      <c r="D1" s="507"/>
      <c r="E1" s="507"/>
    </row>
    <row r="2" spans="1:7" s="423" customFormat="1" ht="18.75" x14ac:dyDescent="0.3">
      <c r="A2" s="413"/>
      <c r="B2" s="413"/>
      <c r="C2" s="424"/>
      <c r="D2" s="413"/>
      <c r="E2" s="413"/>
    </row>
    <row r="3" spans="1:7" s="423" customFormat="1" ht="18.75" x14ac:dyDescent="0.3">
      <c r="A3" s="413"/>
      <c r="B3" s="414" t="s">
        <v>503</v>
      </c>
      <c r="C3" s="424"/>
      <c r="D3" s="413"/>
      <c r="E3" s="413"/>
    </row>
    <row r="4" spans="1:7" s="423" customFormat="1" ht="18.75" x14ac:dyDescent="0.3">
      <c r="A4" s="413"/>
      <c r="B4" s="413"/>
      <c r="C4" s="424"/>
      <c r="D4" s="413"/>
      <c r="E4" s="413"/>
    </row>
    <row r="5" spans="1:7" s="423" customFormat="1" ht="19.5" thickBot="1" x14ac:dyDescent="0.35">
      <c r="C5" s="425"/>
    </row>
    <row r="6" spans="1:7" s="428" customFormat="1" ht="24" x14ac:dyDescent="0.2">
      <c r="A6" s="516" t="s">
        <v>353</v>
      </c>
      <c r="B6" s="520" t="s">
        <v>354</v>
      </c>
      <c r="C6" s="387" t="s">
        <v>355</v>
      </c>
      <c r="D6" s="388" t="s">
        <v>356</v>
      </c>
      <c r="E6" s="389" t="s">
        <v>357</v>
      </c>
      <c r="F6" s="426" t="s">
        <v>441</v>
      </c>
      <c r="G6" s="427" t="s">
        <v>442</v>
      </c>
    </row>
    <row r="7" spans="1:7" s="428" customFormat="1" ht="12.75" thickBot="1" x14ac:dyDescent="0.25">
      <c r="A7" s="517"/>
      <c r="B7" s="521"/>
      <c r="C7" s="392" t="s">
        <v>229</v>
      </c>
      <c r="D7" s="393" t="s">
        <v>229</v>
      </c>
      <c r="E7" s="394" t="s">
        <v>229</v>
      </c>
      <c r="F7" s="394" t="s">
        <v>229</v>
      </c>
      <c r="G7" s="394" t="s">
        <v>229</v>
      </c>
    </row>
    <row r="8" spans="1:7" s="428" customFormat="1" ht="12.75" thickBot="1" x14ac:dyDescent="0.25">
      <c r="A8" s="304">
        <v>1</v>
      </c>
      <c r="B8" s="305">
        <v>2</v>
      </c>
      <c r="C8" s="309">
        <v>3</v>
      </c>
      <c r="D8" s="305">
        <v>4</v>
      </c>
      <c r="E8" s="305">
        <v>5</v>
      </c>
      <c r="F8" s="306">
        <v>6</v>
      </c>
      <c r="G8" s="307">
        <v>7</v>
      </c>
    </row>
    <row r="9" spans="1:7" x14ac:dyDescent="0.25">
      <c r="A9" s="508" t="s">
        <v>358</v>
      </c>
      <c r="B9" s="509"/>
      <c r="C9" s="509"/>
      <c r="D9" s="509"/>
      <c r="E9" s="509"/>
      <c r="F9" s="509"/>
      <c r="G9" s="509"/>
    </row>
    <row r="10" spans="1:7" x14ac:dyDescent="0.25">
      <c r="A10" s="298">
        <v>1.1000000000000001</v>
      </c>
      <c r="B10" s="299" t="s">
        <v>359</v>
      </c>
      <c r="C10" s="310">
        <v>0</v>
      </c>
      <c r="D10" s="300">
        <f>C10*19%</f>
        <v>0</v>
      </c>
      <c r="E10" s="300">
        <f>C10+D10</f>
        <v>0</v>
      </c>
      <c r="F10" s="327"/>
      <c r="G10" s="327"/>
    </row>
    <row r="11" spans="1:7" x14ac:dyDescent="0.25">
      <c r="A11" s="298">
        <v>1.2</v>
      </c>
      <c r="B11" s="299" t="s">
        <v>40</v>
      </c>
      <c r="C11" s="310">
        <v>0</v>
      </c>
      <c r="D11" s="300">
        <f>C11*19%</f>
        <v>0</v>
      </c>
      <c r="E11" s="300">
        <f>C11+D11</f>
        <v>0</v>
      </c>
      <c r="F11" s="327"/>
      <c r="G11" s="327"/>
    </row>
    <row r="12" spans="1:7" ht="13.9" customHeight="1" x14ac:dyDescent="0.25">
      <c r="A12" s="298">
        <v>1.3</v>
      </c>
      <c r="B12" s="301" t="s">
        <v>360</v>
      </c>
      <c r="C12" s="310">
        <v>0</v>
      </c>
      <c r="D12" s="300">
        <f>C12*19%</f>
        <v>0</v>
      </c>
      <c r="E12" s="300">
        <f>C12+D12</f>
        <v>0</v>
      </c>
      <c r="F12" s="327"/>
      <c r="G12" s="327"/>
    </row>
    <row r="13" spans="1:7" x14ac:dyDescent="0.25">
      <c r="A13" s="298">
        <v>1.4</v>
      </c>
      <c r="B13" s="299" t="s">
        <v>361</v>
      </c>
      <c r="C13" s="310">
        <v>0</v>
      </c>
      <c r="D13" s="300">
        <f>C13*19%</f>
        <v>0</v>
      </c>
      <c r="E13" s="300">
        <f>C13+D13</f>
        <v>0</v>
      </c>
      <c r="F13" s="327"/>
      <c r="G13" s="327"/>
    </row>
    <row r="14" spans="1:7" x14ac:dyDescent="0.25">
      <c r="A14" s="506" t="s">
        <v>362</v>
      </c>
      <c r="B14" s="506"/>
      <c r="C14" s="302">
        <f>SUM(C10:C13)</f>
        <v>0</v>
      </c>
      <c r="D14" s="302">
        <f>SUM(D10:D13)</f>
        <v>0</v>
      </c>
      <c r="E14" s="302">
        <f>SUM(E10:E13)</f>
        <v>0</v>
      </c>
      <c r="F14" s="311">
        <f>SUM(F10:F13)</f>
        <v>0</v>
      </c>
      <c r="G14" s="311">
        <f>SUM(G10:G13)</f>
        <v>0</v>
      </c>
    </row>
    <row r="15" spans="1:7" ht="14.45" customHeight="1" x14ac:dyDescent="0.25">
      <c r="A15" s="510" t="s">
        <v>363</v>
      </c>
      <c r="B15" s="511"/>
      <c r="C15" s="511"/>
      <c r="D15" s="511"/>
      <c r="E15" s="511"/>
      <c r="F15" s="511"/>
      <c r="G15" s="512"/>
    </row>
    <row r="16" spans="1:7" x14ac:dyDescent="0.25">
      <c r="A16" s="298">
        <v>2.1</v>
      </c>
      <c r="B16" s="299" t="s">
        <v>46</v>
      </c>
      <c r="C16" s="310">
        <v>0</v>
      </c>
      <c r="D16" s="300">
        <f>C16*19%</f>
        <v>0</v>
      </c>
      <c r="E16" s="300">
        <f>C16+D16</f>
        <v>0</v>
      </c>
      <c r="F16" s="328"/>
      <c r="G16" s="328"/>
    </row>
    <row r="17" spans="1:7" x14ac:dyDescent="0.25">
      <c r="A17" s="506" t="s">
        <v>364</v>
      </c>
      <c r="B17" s="506"/>
      <c r="C17" s="311">
        <f>SUM(C16:C16)</f>
        <v>0</v>
      </c>
      <c r="D17" s="302">
        <f>SUM(D16:D16)</f>
        <v>0</v>
      </c>
      <c r="E17" s="302">
        <f>SUM(E16:E16)</f>
        <v>0</v>
      </c>
      <c r="F17" s="311">
        <f>SUM(F16:F16)</f>
        <v>0</v>
      </c>
      <c r="G17" s="311">
        <f>SUM(G16:G16)</f>
        <v>0</v>
      </c>
    </row>
    <row r="18" spans="1:7" ht="14.45" customHeight="1" x14ac:dyDescent="0.25">
      <c r="A18" s="510" t="s">
        <v>365</v>
      </c>
      <c r="B18" s="511"/>
      <c r="C18" s="511"/>
      <c r="D18" s="511"/>
      <c r="E18" s="511"/>
      <c r="F18" s="511"/>
      <c r="G18" s="512"/>
    </row>
    <row r="19" spans="1:7" x14ac:dyDescent="0.25">
      <c r="A19" s="298">
        <v>3.1</v>
      </c>
      <c r="B19" s="299" t="s">
        <v>366</v>
      </c>
      <c r="C19" s="310">
        <v>0</v>
      </c>
      <c r="D19" s="300">
        <f t="shared" ref="D19:D26" si="0">C19*19%</f>
        <v>0</v>
      </c>
      <c r="E19" s="300">
        <f t="shared" ref="E19:E26" si="1">C19+D19</f>
        <v>0</v>
      </c>
      <c r="F19" s="327"/>
      <c r="G19" s="327"/>
    </row>
    <row r="20" spans="1:7" ht="24.75" x14ac:dyDescent="0.25">
      <c r="A20" s="298">
        <v>3.2</v>
      </c>
      <c r="B20" s="301" t="s">
        <v>367</v>
      </c>
      <c r="C20" s="310">
        <v>0</v>
      </c>
      <c r="D20" s="300">
        <f t="shared" si="0"/>
        <v>0</v>
      </c>
      <c r="E20" s="300">
        <f t="shared" si="1"/>
        <v>0</v>
      </c>
      <c r="F20" s="327"/>
      <c r="G20" s="327"/>
    </row>
    <row r="21" spans="1:7" x14ac:dyDescent="0.25">
      <c r="A21" s="298">
        <v>3.3</v>
      </c>
      <c r="B21" s="299" t="s">
        <v>368</v>
      </c>
      <c r="C21" s="310">
        <v>0</v>
      </c>
      <c r="D21" s="300">
        <f t="shared" si="0"/>
        <v>0</v>
      </c>
      <c r="E21" s="300">
        <f t="shared" si="1"/>
        <v>0</v>
      </c>
      <c r="F21" s="327"/>
      <c r="G21" s="327"/>
    </row>
    <row r="22" spans="1:7" x14ac:dyDescent="0.25">
      <c r="A22" s="298">
        <v>3.4</v>
      </c>
      <c r="B22" s="299" t="s">
        <v>369</v>
      </c>
      <c r="C22" s="310">
        <v>0</v>
      </c>
      <c r="D22" s="300">
        <f t="shared" si="0"/>
        <v>0</v>
      </c>
      <c r="E22" s="300">
        <f t="shared" si="1"/>
        <v>0</v>
      </c>
      <c r="F22" s="327"/>
      <c r="G22" s="327"/>
    </row>
    <row r="23" spans="1:7" x14ac:dyDescent="0.25">
      <c r="A23" s="298">
        <v>3.5</v>
      </c>
      <c r="B23" s="299" t="s">
        <v>333</v>
      </c>
      <c r="C23" s="310">
        <v>0</v>
      </c>
      <c r="D23" s="300">
        <f t="shared" si="0"/>
        <v>0</v>
      </c>
      <c r="E23" s="300">
        <f t="shared" si="1"/>
        <v>0</v>
      </c>
      <c r="F23" s="327"/>
      <c r="G23" s="327"/>
    </row>
    <row r="24" spans="1:7" x14ac:dyDescent="0.25">
      <c r="A24" s="298">
        <v>3.6</v>
      </c>
      <c r="B24" s="301" t="s">
        <v>370</v>
      </c>
      <c r="C24" s="310">
        <v>0</v>
      </c>
      <c r="D24" s="300">
        <f t="shared" si="0"/>
        <v>0</v>
      </c>
      <c r="E24" s="300">
        <f t="shared" si="1"/>
        <v>0</v>
      </c>
      <c r="F24" s="327"/>
      <c r="G24" s="327"/>
    </row>
    <row r="25" spans="1:7" x14ac:dyDescent="0.25">
      <c r="A25" s="298">
        <v>3.7</v>
      </c>
      <c r="B25" s="301" t="s">
        <v>336</v>
      </c>
      <c r="C25" s="310">
        <v>0</v>
      </c>
      <c r="D25" s="300">
        <f t="shared" si="0"/>
        <v>0</v>
      </c>
      <c r="E25" s="300">
        <f t="shared" si="1"/>
        <v>0</v>
      </c>
      <c r="F25" s="336"/>
      <c r="G25" s="336"/>
    </row>
    <row r="26" spans="1:7" x14ac:dyDescent="0.25">
      <c r="A26" s="298">
        <v>3.8</v>
      </c>
      <c r="B26" s="301" t="s">
        <v>352</v>
      </c>
      <c r="C26" s="310">
        <v>0</v>
      </c>
      <c r="D26" s="300">
        <f t="shared" si="0"/>
        <v>0</v>
      </c>
      <c r="E26" s="300">
        <f t="shared" si="1"/>
        <v>0</v>
      </c>
      <c r="F26" s="336"/>
      <c r="G26" s="336"/>
    </row>
    <row r="27" spans="1:7" x14ac:dyDescent="0.25">
      <c r="A27" s="506" t="s">
        <v>371</v>
      </c>
      <c r="B27" s="506"/>
      <c r="C27" s="311">
        <f>C19+C20+C21+C22+C23+C24+C25+C26</f>
        <v>0</v>
      </c>
      <c r="D27" s="302">
        <f>D19+D20+D21+D22+D23+D24+D25+D26</f>
        <v>0</v>
      </c>
      <c r="E27" s="302">
        <f>E19+E20+E21+E22+E23+E24+E25+E26</f>
        <v>0</v>
      </c>
      <c r="F27" s="311">
        <f>F19+F20+F21+F22+F23+F24+F25+F26</f>
        <v>0</v>
      </c>
      <c r="G27" s="311">
        <f>G19+G20+G21+G22+G23+G24+G25+G26</f>
        <v>0</v>
      </c>
    </row>
    <row r="28" spans="1:7" x14ac:dyDescent="0.25">
      <c r="A28" s="513" t="s">
        <v>496</v>
      </c>
      <c r="B28" s="514"/>
      <c r="C28" s="514"/>
      <c r="D28" s="514"/>
      <c r="E28" s="514"/>
      <c r="F28" s="514"/>
      <c r="G28" s="515"/>
    </row>
    <row r="29" spans="1:7" x14ac:dyDescent="0.25">
      <c r="A29" s="298">
        <v>4.0999999999999996</v>
      </c>
      <c r="B29" s="299" t="s">
        <v>58</v>
      </c>
      <c r="C29" s="310">
        <v>0</v>
      </c>
      <c r="D29" s="300">
        <f t="shared" ref="D29:D34" si="2">C29*19%</f>
        <v>0</v>
      </c>
      <c r="E29" s="300">
        <f t="shared" ref="E29:E34" si="3">C29+D29</f>
        <v>0</v>
      </c>
      <c r="F29" s="327"/>
      <c r="G29" s="327"/>
    </row>
    <row r="30" spans="1:7" x14ac:dyDescent="0.25">
      <c r="A30" s="298">
        <v>4.2</v>
      </c>
      <c r="B30" s="299" t="s">
        <v>372</v>
      </c>
      <c r="C30" s="310">
        <v>0</v>
      </c>
      <c r="D30" s="300">
        <f t="shared" si="2"/>
        <v>0</v>
      </c>
      <c r="E30" s="300">
        <f t="shared" si="3"/>
        <v>0</v>
      </c>
      <c r="F30" s="327"/>
      <c r="G30" s="327"/>
    </row>
    <row r="31" spans="1:7" x14ac:dyDescent="0.25">
      <c r="A31" s="298">
        <v>4.3</v>
      </c>
      <c r="B31" s="299" t="s">
        <v>373</v>
      </c>
      <c r="C31" s="310">
        <v>0</v>
      </c>
      <c r="D31" s="300">
        <f t="shared" si="2"/>
        <v>0</v>
      </c>
      <c r="E31" s="300">
        <f t="shared" si="3"/>
        <v>0</v>
      </c>
      <c r="F31" s="327"/>
      <c r="G31" s="327"/>
    </row>
    <row r="32" spans="1:7" ht="24.75" x14ac:dyDescent="0.25">
      <c r="A32" s="298">
        <v>4.4000000000000004</v>
      </c>
      <c r="B32" s="301" t="s">
        <v>374</v>
      </c>
      <c r="C32" s="310">
        <v>0</v>
      </c>
      <c r="D32" s="300">
        <f t="shared" si="2"/>
        <v>0</v>
      </c>
      <c r="E32" s="300">
        <f t="shared" si="3"/>
        <v>0</v>
      </c>
      <c r="F32" s="327"/>
      <c r="G32" s="327"/>
    </row>
    <row r="33" spans="1:7" x14ac:dyDescent="0.25">
      <c r="A33" s="298">
        <v>4.5</v>
      </c>
      <c r="B33" s="301" t="s">
        <v>316</v>
      </c>
      <c r="C33" s="310">
        <v>0</v>
      </c>
      <c r="D33" s="300">
        <f t="shared" si="2"/>
        <v>0</v>
      </c>
      <c r="E33" s="300">
        <f t="shared" si="3"/>
        <v>0</v>
      </c>
      <c r="F33" s="327"/>
      <c r="G33" s="327"/>
    </row>
    <row r="34" spans="1:7" x14ac:dyDescent="0.25">
      <c r="A34" s="298">
        <v>4.5999999999999996</v>
      </c>
      <c r="B34" s="301" t="s">
        <v>61</v>
      </c>
      <c r="C34" s="310">
        <v>0</v>
      </c>
      <c r="D34" s="300">
        <f t="shared" si="2"/>
        <v>0</v>
      </c>
      <c r="E34" s="300">
        <f t="shared" si="3"/>
        <v>0</v>
      </c>
      <c r="F34" s="327"/>
      <c r="G34" s="327"/>
    </row>
    <row r="35" spans="1:7" x14ac:dyDescent="0.25">
      <c r="A35" s="506" t="s">
        <v>375</v>
      </c>
      <c r="B35" s="506"/>
      <c r="C35" s="311">
        <f>SUM(C29:C34)</f>
        <v>0</v>
      </c>
      <c r="D35" s="302">
        <f>SUM(D29:D34)</f>
        <v>0</v>
      </c>
      <c r="E35" s="302">
        <f>SUM(E29:E34)</f>
        <v>0</v>
      </c>
      <c r="F35" s="311">
        <f>SUM(F29:F34)</f>
        <v>0</v>
      </c>
      <c r="G35" s="311">
        <f>SUM(G29:G34)</f>
        <v>0</v>
      </c>
    </row>
    <row r="36" spans="1:7" x14ac:dyDescent="0.25">
      <c r="A36" s="513" t="s">
        <v>376</v>
      </c>
      <c r="B36" s="514"/>
      <c r="C36" s="514"/>
      <c r="D36" s="514"/>
      <c r="E36" s="514"/>
      <c r="F36" s="514"/>
      <c r="G36" s="515"/>
    </row>
    <row r="37" spans="1:7" x14ac:dyDescent="0.25">
      <c r="A37" s="303">
        <v>5.0999999999999996</v>
      </c>
      <c r="B37" s="301" t="s">
        <v>377</v>
      </c>
      <c r="C37" s="311">
        <f>C38+C39</f>
        <v>0</v>
      </c>
      <c r="D37" s="311">
        <f>D38+D39</f>
        <v>0</v>
      </c>
      <c r="E37" s="311">
        <f>E38+E39</f>
        <v>0</v>
      </c>
      <c r="F37" s="311">
        <f>F38+F39</f>
        <v>0</v>
      </c>
      <c r="G37" s="311">
        <f>G38+G39</f>
        <v>0</v>
      </c>
    </row>
    <row r="38" spans="1:7" ht="24.75" x14ac:dyDescent="0.25">
      <c r="A38" s="303" t="s">
        <v>410</v>
      </c>
      <c r="B38" s="301" t="s">
        <v>409</v>
      </c>
      <c r="C38" s="310">
        <v>0</v>
      </c>
      <c r="D38" s="300">
        <f>C38*19%</f>
        <v>0</v>
      </c>
      <c r="E38" s="300">
        <f>C38+D38</f>
        <v>0</v>
      </c>
      <c r="F38" s="336"/>
      <c r="G38" s="336"/>
    </row>
    <row r="39" spans="1:7" x14ac:dyDescent="0.25">
      <c r="A39" s="303" t="s">
        <v>412</v>
      </c>
      <c r="B39" s="299" t="s">
        <v>411</v>
      </c>
      <c r="C39" s="310">
        <v>0</v>
      </c>
      <c r="D39" s="300">
        <f>C39*19%</f>
        <v>0</v>
      </c>
      <c r="E39" s="300">
        <f>C39+D39</f>
        <v>0</v>
      </c>
      <c r="F39" s="336"/>
      <c r="G39" s="336"/>
    </row>
    <row r="40" spans="1:7" x14ac:dyDescent="0.25">
      <c r="A40" s="303">
        <v>5.2</v>
      </c>
      <c r="B40" s="301" t="s">
        <v>378</v>
      </c>
      <c r="C40" s="310">
        <v>0</v>
      </c>
      <c r="D40" s="300">
        <f>C40*19%</f>
        <v>0</v>
      </c>
      <c r="E40" s="300">
        <f>C40+D40</f>
        <v>0</v>
      </c>
      <c r="F40" s="336"/>
      <c r="G40" s="336"/>
    </row>
    <row r="41" spans="1:7" x14ac:dyDescent="0.25">
      <c r="A41" s="303">
        <v>5.3</v>
      </c>
      <c r="B41" s="301" t="s">
        <v>379</v>
      </c>
      <c r="C41" s="310">
        <v>0</v>
      </c>
      <c r="D41" s="300">
        <f>C41*19%</f>
        <v>0</v>
      </c>
      <c r="E41" s="300">
        <f>C41+D41</f>
        <v>0</v>
      </c>
      <c r="F41" s="336"/>
      <c r="G41" s="336"/>
    </row>
    <row r="42" spans="1:7" x14ac:dyDescent="0.25">
      <c r="A42" s="303">
        <v>5.4</v>
      </c>
      <c r="B42" s="301" t="s">
        <v>347</v>
      </c>
      <c r="C42" s="310">
        <v>0</v>
      </c>
      <c r="D42" s="300">
        <f>C42*19%</f>
        <v>0</v>
      </c>
      <c r="E42" s="300">
        <f>C42+D42</f>
        <v>0</v>
      </c>
      <c r="F42" s="336"/>
      <c r="G42" s="336"/>
    </row>
    <row r="43" spans="1:7" x14ac:dyDescent="0.25">
      <c r="A43" s="506" t="s">
        <v>380</v>
      </c>
      <c r="B43" s="506"/>
      <c r="C43" s="311">
        <f>C37+C40+C41+C42</f>
        <v>0</v>
      </c>
      <c r="D43" s="302">
        <f>D37+D40+D41+D42</f>
        <v>0</v>
      </c>
      <c r="E43" s="302">
        <f>E37+E40+E41+E42</f>
        <v>0</v>
      </c>
      <c r="F43" s="311">
        <f>F37+F40+F41+F42</f>
        <v>0</v>
      </c>
      <c r="G43" s="311">
        <f>G37+G40+G41+G42</f>
        <v>0</v>
      </c>
    </row>
    <row r="44" spans="1:7" ht="14.45" customHeight="1" x14ac:dyDescent="0.25">
      <c r="A44" s="510" t="s">
        <v>348</v>
      </c>
      <c r="B44" s="511"/>
      <c r="C44" s="511"/>
      <c r="D44" s="511"/>
      <c r="E44" s="511"/>
      <c r="F44" s="511"/>
      <c r="G44" s="512"/>
    </row>
    <row r="45" spans="1:7" x14ac:dyDescent="0.25">
      <c r="A45" s="298">
        <v>6.1</v>
      </c>
      <c r="B45" s="301" t="s">
        <v>349</v>
      </c>
      <c r="C45" s="326"/>
      <c r="D45" s="300"/>
      <c r="E45" s="300"/>
      <c r="F45" s="324"/>
      <c r="G45" s="297"/>
    </row>
    <row r="46" spans="1:7" x14ac:dyDescent="0.25">
      <c r="A46" s="298">
        <v>6.2</v>
      </c>
      <c r="B46" s="299" t="s">
        <v>351</v>
      </c>
      <c r="C46" s="326"/>
      <c r="D46" s="300"/>
      <c r="E46" s="300"/>
      <c r="F46" s="324"/>
      <c r="G46" s="297"/>
    </row>
    <row r="47" spans="1:7" x14ac:dyDescent="0.25">
      <c r="A47" s="506" t="s">
        <v>381</v>
      </c>
      <c r="B47" s="506"/>
      <c r="C47" s="311">
        <f>SUM(C45:C46)</f>
        <v>0</v>
      </c>
      <c r="D47" s="302">
        <f>SUM(D45:D46)</f>
        <v>0</v>
      </c>
      <c r="E47" s="302">
        <f>SUM(E45:E46)</f>
        <v>0</v>
      </c>
      <c r="F47" s="311">
        <f>SUM(F45:F46)</f>
        <v>0</v>
      </c>
      <c r="G47" s="311">
        <f>SUM(G45:G46)</f>
        <v>0</v>
      </c>
    </row>
    <row r="48" spans="1:7" ht="14.45" customHeight="1" x14ac:dyDescent="0.25">
      <c r="A48" s="506" t="s">
        <v>77</v>
      </c>
      <c r="B48" s="506"/>
      <c r="C48" s="311">
        <f>C14+C17+C27+C35+C43+C47</f>
        <v>0</v>
      </c>
      <c r="D48" s="302">
        <f>D14+D17+D27+D35+D43+D47</f>
        <v>0</v>
      </c>
      <c r="E48" s="302">
        <f>E14+E17+E27+E35+E43+E47</f>
        <v>0</v>
      </c>
      <c r="F48" s="311">
        <f>F14+F17+F27+F35+F43+F47</f>
        <v>0</v>
      </c>
      <c r="G48" s="311">
        <f>G14+G17+G27+G35+G43+G47</f>
        <v>0</v>
      </c>
    </row>
    <row r="49" spans="1:8" x14ac:dyDescent="0.25">
      <c r="A49" s="506" t="s">
        <v>382</v>
      </c>
      <c r="B49" s="506"/>
      <c r="C49" s="311">
        <f>C11+C12+C13+C17+C29+C30+C38</f>
        <v>0</v>
      </c>
      <c r="D49" s="302">
        <f>D11+D12+D13+D17+D29+D30+D38</f>
        <v>0</v>
      </c>
      <c r="E49" s="302">
        <f>E11+E12+E13+E17+E29+E30+E38</f>
        <v>0</v>
      </c>
      <c r="F49" s="311">
        <f>F11+F12+F13+F17+F29+F30+F38</f>
        <v>0</v>
      </c>
      <c r="G49" s="311">
        <f>G11+G12+G13+G17+G29+G30+G38</f>
        <v>0</v>
      </c>
    </row>
    <row r="52" spans="1:8" x14ac:dyDescent="0.25">
      <c r="H52" s="325"/>
    </row>
  </sheetData>
  <mergeCells count="17">
    <mergeCell ref="A17:B17"/>
    <mergeCell ref="A18:G18"/>
    <mergeCell ref="A1:E1"/>
    <mergeCell ref="A6:A7"/>
    <mergeCell ref="B6:B7"/>
    <mergeCell ref="A9:G9"/>
    <mergeCell ref="A14:B14"/>
    <mergeCell ref="A15:G15"/>
    <mergeCell ref="A44:G44"/>
    <mergeCell ref="A48:B48"/>
    <mergeCell ref="A49:B49"/>
    <mergeCell ref="A47:B47"/>
    <mergeCell ref="A27:B27"/>
    <mergeCell ref="A28:G28"/>
    <mergeCell ref="A35:B35"/>
    <mergeCell ref="A36:G36"/>
    <mergeCell ref="A43:B43"/>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52"/>
  <sheetViews>
    <sheetView workbookViewId="0">
      <selection activeCell="H14" sqref="H14"/>
    </sheetView>
  </sheetViews>
  <sheetFormatPr defaultRowHeight="15" x14ac:dyDescent="0.25"/>
  <cols>
    <col min="2" max="2" width="58.28515625" customWidth="1"/>
    <col min="3" max="3" width="13.5703125" style="308" customWidth="1"/>
    <col min="4" max="4" width="15.7109375" customWidth="1"/>
    <col min="5" max="5" width="15.28515625" customWidth="1"/>
    <col min="6" max="6" width="15" customWidth="1"/>
    <col min="7" max="7" width="15.28515625" customWidth="1"/>
    <col min="8" max="8" width="41.28515625" customWidth="1"/>
  </cols>
  <sheetData>
    <row r="1" spans="1:7" ht="18.75" x14ac:dyDescent="0.3">
      <c r="A1" s="507" t="s">
        <v>487</v>
      </c>
      <c r="B1" s="507"/>
      <c r="C1" s="507"/>
      <c r="D1" s="507"/>
      <c r="E1" s="507"/>
    </row>
    <row r="2" spans="1:7" ht="20.25" x14ac:dyDescent="0.3">
      <c r="A2" s="385"/>
      <c r="B2" s="385"/>
      <c r="C2" s="386"/>
      <c r="D2" s="385"/>
      <c r="E2" s="385"/>
    </row>
    <row r="3" spans="1:7" ht="20.25" x14ac:dyDescent="0.3">
      <c r="A3" s="385"/>
      <c r="B3" s="414" t="s">
        <v>503</v>
      </c>
      <c r="C3" s="386"/>
      <c r="D3" s="385"/>
      <c r="E3" s="385"/>
    </row>
    <row r="4" spans="1:7" ht="20.25" x14ac:dyDescent="0.3">
      <c r="A4" s="385"/>
      <c r="B4" s="385"/>
      <c r="C4" s="386"/>
      <c r="D4" s="385"/>
      <c r="E4" s="385"/>
    </row>
    <row r="5" spans="1:7" ht="15.75" thickBot="1" x14ac:dyDescent="0.3"/>
    <row r="6" spans="1:7" ht="30" x14ac:dyDescent="0.25">
      <c r="A6" s="516" t="s">
        <v>353</v>
      </c>
      <c r="B6" s="520" t="s">
        <v>354</v>
      </c>
      <c r="C6" s="387" t="s">
        <v>355</v>
      </c>
      <c r="D6" s="388" t="s">
        <v>356</v>
      </c>
      <c r="E6" s="389" t="s">
        <v>357</v>
      </c>
      <c r="F6" s="390" t="s">
        <v>441</v>
      </c>
      <c r="G6" s="391" t="s">
        <v>442</v>
      </c>
    </row>
    <row r="7" spans="1:7" ht="15.75" thickBot="1" x14ac:dyDescent="0.3">
      <c r="A7" s="517"/>
      <c r="B7" s="521"/>
      <c r="C7" s="392" t="s">
        <v>229</v>
      </c>
      <c r="D7" s="393" t="s">
        <v>229</v>
      </c>
      <c r="E7" s="394" t="s">
        <v>229</v>
      </c>
      <c r="F7" s="394" t="s">
        <v>229</v>
      </c>
      <c r="G7" s="394" t="s">
        <v>229</v>
      </c>
    </row>
    <row r="8" spans="1:7" ht="15.75" thickBot="1" x14ac:dyDescent="0.3">
      <c r="A8" s="304">
        <v>1</v>
      </c>
      <c r="B8" s="305">
        <v>2</v>
      </c>
      <c r="C8" s="309">
        <v>3</v>
      </c>
      <c r="D8" s="305">
        <v>4</v>
      </c>
      <c r="E8" s="305">
        <v>5</v>
      </c>
      <c r="F8" s="306">
        <v>6</v>
      </c>
      <c r="G8" s="307">
        <v>7</v>
      </c>
    </row>
    <row r="9" spans="1:7" x14ac:dyDescent="0.25">
      <c r="A9" s="508" t="s">
        <v>358</v>
      </c>
      <c r="B9" s="509"/>
      <c r="C9" s="509"/>
      <c r="D9" s="509"/>
      <c r="E9" s="509"/>
      <c r="F9" s="509"/>
      <c r="G9" s="509"/>
    </row>
    <row r="10" spans="1:7" x14ac:dyDescent="0.25">
      <c r="A10" s="298">
        <v>1.1000000000000001</v>
      </c>
      <c r="B10" s="299" t="s">
        <v>359</v>
      </c>
      <c r="C10" s="310">
        <v>0</v>
      </c>
      <c r="D10" s="300">
        <f>C10*19%</f>
        <v>0</v>
      </c>
      <c r="E10" s="300">
        <f>C10+D10</f>
        <v>0</v>
      </c>
      <c r="F10" s="328"/>
      <c r="G10" s="328"/>
    </row>
    <row r="11" spans="1:7" x14ac:dyDescent="0.25">
      <c r="A11" s="298">
        <v>1.2</v>
      </c>
      <c r="B11" s="299" t="s">
        <v>40</v>
      </c>
      <c r="C11" s="310">
        <v>0</v>
      </c>
      <c r="D11" s="300">
        <f>C11*19%</f>
        <v>0</v>
      </c>
      <c r="E11" s="300">
        <f>C11+D11</f>
        <v>0</v>
      </c>
      <c r="F11" s="328"/>
      <c r="G11" s="328"/>
    </row>
    <row r="12" spans="1:7" ht="13.9" customHeight="1" x14ac:dyDescent="0.25">
      <c r="A12" s="298">
        <v>1.3</v>
      </c>
      <c r="B12" s="301" t="s">
        <v>360</v>
      </c>
      <c r="C12" s="310">
        <v>0</v>
      </c>
      <c r="D12" s="300">
        <f>C12*19%</f>
        <v>0</v>
      </c>
      <c r="E12" s="300">
        <f>C12+D12</f>
        <v>0</v>
      </c>
      <c r="F12" s="328"/>
      <c r="G12" s="328"/>
    </row>
    <row r="13" spans="1:7" x14ac:dyDescent="0.25">
      <c r="A13" s="298">
        <v>1.4</v>
      </c>
      <c r="B13" s="299" t="s">
        <v>361</v>
      </c>
      <c r="C13" s="310">
        <v>0</v>
      </c>
      <c r="D13" s="300">
        <f>C13*19%</f>
        <v>0</v>
      </c>
      <c r="E13" s="300">
        <f>C13+D13</f>
        <v>0</v>
      </c>
      <c r="F13" s="328"/>
      <c r="G13" s="328"/>
    </row>
    <row r="14" spans="1:7" x14ac:dyDescent="0.25">
      <c r="A14" s="506" t="s">
        <v>362</v>
      </c>
      <c r="B14" s="506"/>
      <c r="C14" s="311">
        <f>SUM(C10:C13)</f>
        <v>0</v>
      </c>
      <c r="D14" s="302">
        <f>SUM(D10:D13)</f>
        <v>0</v>
      </c>
      <c r="E14" s="302">
        <f>SUM(E10:E13)</f>
        <v>0</v>
      </c>
      <c r="F14" s="311">
        <f>SUM(F10:F13)</f>
        <v>0</v>
      </c>
      <c r="G14" s="311">
        <f>SUM(G10:G13)</f>
        <v>0</v>
      </c>
    </row>
    <row r="15" spans="1:7" ht="14.45" customHeight="1" x14ac:dyDescent="0.25">
      <c r="A15" s="510" t="s">
        <v>363</v>
      </c>
      <c r="B15" s="511"/>
      <c r="C15" s="511"/>
      <c r="D15" s="511"/>
      <c r="E15" s="511"/>
      <c r="F15" s="511"/>
      <c r="G15" s="512"/>
    </row>
    <row r="16" spans="1:7" x14ac:dyDescent="0.25">
      <c r="A16" s="298">
        <v>2.1</v>
      </c>
      <c r="B16" s="299" t="s">
        <v>46</v>
      </c>
      <c r="C16" s="310">
        <v>0</v>
      </c>
      <c r="D16" s="300">
        <f>C16*19%</f>
        <v>0</v>
      </c>
      <c r="E16" s="300">
        <f>C16+D16</f>
        <v>0</v>
      </c>
      <c r="F16" s="328"/>
      <c r="G16" s="328"/>
    </row>
    <row r="17" spans="1:7" x14ac:dyDescent="0.25">
      <c r="A17" s="506" t="s">
        <v>364</v>
      </c>
      <c r="B17" s="506"/>
      <c r="C17" s="311">
        <f>SUM(C16:C16)</f>
        <v>0</v>
      </c>
      <c r="D17" s="302">
        <f>SUM(D16:D16)</f>
        <v>0</v>
      </c>
      <c r="E17" s="302">
        <f>SUM(E16:E16)</f>
        <v>0</v>
      </c>
      <c r="F17" s="311">
        <f>SUM(F16:F16)</f>
        <v>0</v>
      </c>
      <c r="G17" s="311">
        <f>SUM(G16:G16)</f>
        <v>0</v>
      </c>
    </row>
    <row r="18" spans="1:7" ht="14.45" customHeight="1" x14ac:dyDescent="0.25">
      <c r="A18" s="510" t="s">
        <v>365</v>
      </c>
      <c r="B18" s="511"/>
      <c r="C18" s="511"/>
      <c r="D18" s="511"/>
      <c r="E18" s="511"/>
      <c r="F18" s="511"/>
      <c r="G18" s="512"/>
    </row>
    <row r="19" spans="1:7" x14ac:dyDescent="0.25">
      <c r="A19" s="298">
        <v>3.1</v>
      </c>
      <c r="B19" s="299" t="s">
        <v>366</v>
      </c>
      <c r="C19" s="310">
        <v>0</v>
      </c>
      <c r="D19" s="300">
        <f t="shared" ref="D19:D26" si="0">C19*19%</f>
        <v>0</v>
      </c>
      <c r="E19" s="300">
        <f t="shared" ref="E19:E26" si="1">C19+D19</f>
        <v>0</v>
      </c>
      <c r="F19" s="328"/>
      <c r="G19" s="328"/>
    </row>
    <row r="20" spans="1:7" ht="24.75" x14ac:dyDescent="0.25">
      <c r="A20" s="298">
        <v>3.2</v>
      </c>
      <c r="B20" s="301" t="s">
        <v>367</v>
      </c>
      <c r="C20" s="310">
        <v>0</v>
      </c>
      <c r="D20" s="300">
        <f t="shared" si="0"/>
        <v>0</v>
      </c>
      <c r="E20" s="300">
        <f t="shared" si="1"/>
        <v>0</v>
      </c>
      <c r="F20" s="328"/>
      <c r="G20" s="328"/>
    </row>
    <row r="21" spans="1:7" x14ac:dyDescent="0.25">
      <c r="A21" s="298">
        <v>3.3</v>
      </c>
      <c r="B21" s="299" t="s">
        <v>368</v>
      </c>
      <c r="C21" s="310">
        <v>0</v>
      </c>
      <c r="D21" s="300">
        <f t="shared" si="0"/>
        <v>0</v>
      </c>
      <c r="E21" s="300">
        <f t="shared" si="1"/>
        <v>0</v>
      </c>
      <c r="F21" s="328"/>
      <c r="G21" s="328"/>
    </row>
    <row r="22" spans="1:7" x14ac:dyDescent="0.25">
      <c r="A22" s="298">
        <v>3.4</v>
      </c>
      <c r="B22" s="299" t="s">
        <v>369</v>
      </c>
      <c r="C22" s="310">
        <v>0</v>
      </c>
      <c r="D22" s="300">
        <f t="shared" si="0"/>
        <v>0</v>
      </c>
      <c r="E22" s="300">
        <f t="shared" si="1"/>
        <v>0</v>
      </c>
      <c r="F22" s="328"/>
      <c r="G22" s="328"/>
    </row>
    <row r="23" spans="1:7" x14ac:dyDescent="0.25">
      <c r="A23" s="298">
        <v>3.5</v>
      </c>
      <c r="B23" s="299" t="s">
        <v>333</v>
      </c>
      <c r="C23" s="310">
        <v>0</v>
      </c>
      <c r="D23" s="300">
        <f t="shared" si="0"/>
        <v>0</v>
      </c>
      <c r="E23" s="300">
        <f t="shared" si="1"/>
        <v>0</v>
      </c>
      <c r="F23" s="328"/>
      <c r="G23" s="328"/>
    </row>
    <row r="24" spans="1:7" x14ac:dyDescent="0.25">
      <c r="A24" s="298">
        <v>3.6</v>
      </c>
      <c r="B24" s="301" t="s">
        <v>370</v>
      </c>
      <c r="C24" s="310">
        <v>0</v>
      </c>
      <c r="D24" s="300">
        <f t="shared" si="0"/>
        <v>0</v>
      </c>
      <c r="E24" s="300">
        <f t="shared" si="1"/>
        <v>0</v>
      </c>
      <c r="F24" s="328"/>
      <c r="G24" s="328"/>
    </row>
    <row r="25" spans="1:7" x14ac:dyDescent="0.25">
      <c r="A25" s="298">
        <v>3.7</v>
      </c>
      <c r="B25" s="301" t="s">
        <v>336</v>
      </c>
      <c r="C25" s="310">
        <v>0</v>
      </c>
      <c r="D25" s="300">
        <f t="shared" si="0"/>
        <v>0</v>
      </c>
      <c r="E25" s="300">
        <f t="shared" si="1"/>
        <v>0</v>
      </c>
      <c r="F25" s="340"/>
      <c r="G25" s="340"/>
    </row>
    <row r="26" spans="1:7" x14ac:dyDescent="0.25">
      <c r="A26" s="298">
        <v>3.8</v>
      </c>
      <c r="B26" s="301" t="s">
        <v>352</v>
      </c>
      <c r="C26" s="310">
        <v>0</v>
      </c>
      <c r="D26" s="300">
        <f t="shared" si="0"/>
        <v>0</v>
      </c>
      <c r="E26" s="300">
        <f t="shared" si="1"/>
        <v>0</v>
      </c>
      <c r="F26" s="340"/>
      <c r="G26" s="340"/>
    </row>
    <row r="27" spans="1:7" x14ac:dyDescent="0.25">
      <c r="A27" s="506" t="s">
        <v>371</v>
      </c>
      <c r="B27" s="506"/>
      <c r="C27" s="311">
        <f>C19+C20+C21+C22+C23+C24+C25+C26</f>
        <v>0</v>
      </c>
      <c r="D27" s="302">
        <f>D19+D20+D21+D22+D23+D24+D25+D26</f>
        <v>0</v>
      </c>
      <c r="E27" s="302">
        <f>E19+E20+E21+E22+E23+E24+E25+E26</f>
        <v>0</v>
      </c>
      <c r="F27" s="311">
        <f>F19+F20+F21+F22+F23+F24+F25+F26</f>
        <v>0</v>
      </c>
      <c r="G27" s="311">
        <f>G19+G20+G21+G22+G23+G24+G25+G26</f>
        <v>0</v>
      </c>
    </row>
    <row r="28" spans="1:7" x14ac:dyDescent="0.25">
      <c r="A28" s="513" t="s">
        <v>56</v>
      </c>
      <c r="B28" s="514"/>
      <c r="C28" s="514"/>
      <c r="D28" s="514"/>
      <c r="E28" s="514"/>
      <c r="F28" s="514"/>
      <c r="G28" s="515"/>
    </row>
    <row r="29" spans="1:7" x14ac:dyDescent="0.25">
      <c r="A29" s="298">
        <v>4.0999999999999996</v>
      </c>
      <c r="B29" s="299" t="s">
        <v>58</v>
      </c>
      <c r="C29" s="310">
        <v>0</v>
      </c>
      <c r="D29" s="300">
        <f t="shared" ref="D29:D34" si="2">C29*19%</f>
        <v>0</v>
      </c>
      <c r="E29" s="300">
        <f t="shared" ref="E29:E34" si="3">C29+D29</f>
        <v>0</v>
      </c>
      <c r="F29" s="327"/>
      <c r="G29" s="327"/>
    </row>
    <row r="30" spans="1:7" x14ac:dyDescent="0.25">
      <c r="A30" s="298">
        <v>4.2</v>
      </c>
      <c r="B30" s="299" t="s">
        <v>372</v>
      </c>
      <c r="C30" s="310">
        <v>0</v>
      </c>
      <c r="D30" s="300">
        <f t="shared" si="2"/>
        <v>0</v>
      </c>
      <c r="E30" s="300">
        <f t="shared" si="3"/>
        <v>0</v>
      </c>
      <c r="F30" s="327"/>
      <c r="G30" s="327"/>
    </row>
    <row r="31" spans="1:7" x14ac:dyDescent="0.25">
      <c r="A31" s="298">
        <v>4.3</v>
      </c>
      <c r="B31" s="299" t="s">
        <v>373</v>
      </c>
      <c r="C31" s="310">
        <v>0</v>
      </c>
      <c r="D31" s="300">
        <f t="shared" si="2"/>
        <v>0</v>
      </c>
      <c r="E31" s="300">
        <f t="shared" si="3"/>
        <v>0</v>
      </c>
      <c r="F31" s="327"/>
      <c r="G31" s="327"/>
    </row>
    <row r="32" spans="1:7" ht="24.75" x14ac:dyDescent="0.25">
      <c r="A32" s="298">
        <v>4.4000000000000004</v>
      </c>
      <c r="B32" s="301" t="s">
        <v>374</v>
      </c>
      <c r="C32" s="310">
        <v>0</v>
      </c>
      <c r="D32" s="300">
        <f t="shared" si="2"/>
        <v>0</v>
      </c>
      <c r="E32" s="300">
        <f t="shared" si="3"/>
        <v>0</v>
      </c>
      <c r="F32" s="327"/>
      <c r="G32" s="327"/>
    </row>
    <row r="33" spans="1:7" x14ac:dyDescent="0.25">
      <c r="A33" s="298">
        <v>4.5</v>
      </c>
      <c r="B33" s="301" t="s">
        <v>316</v>
      </c>
      <c r="C33" s="310">
        <v>0</v>
      </c>
      <c r="D33" s="300">
        <f t="shared" si="2"/>
        <v>0</v>
      </c>
      <c r="E33" s="300">
        <f t="shared" si="3"/>
        <v>0</v>
      </c>
      <c r="F33" s="327"/>
      <c r="G33" s="327"/>
    </row>
    <row r="34" spans="1:7" x14ac:dyDescent="0.25">
      <c r="A34" s="298">
        <v>4.5999999999999996</v>
      </c>
      <c r="B34" s="301" t="s">
        <v>61</v>
      </c>
      <c r="C34" s="310">
        <v>0</v>
      </c>
      <c r="D34" s="300">
        <f t="shared" si="2"/>
        <v>0</v>
      </c>
      <c r="E34" s="300">
        <f t="shared" si="3"/>
        <v>0</v>
      </c>
      <c r="F34" s="327"/>
      <c r="G34" s="327"/>
    </row>
    <row r="35" spans="1:7" x14ac:dyDescent="0.25">
      <c r="A35" s="506" t="s">
        <v>375</v>
      </c>
      <c r="B35" s="506"/>
      <c r="C35" s="311">
        <f>SUM(C29:C34)</f>
        <v>0</v>
      </c>
      <c r="D35" s="302">
        <f>SUM(D29:D34)</f>
        <v>0</v>
      </c>
      <c r="E35" s="302">
        <f>SUM(E29:E34)</f>
        <v>0</v>
      </c>
      <c r="F35" s="311">
        <f>SUM(F29:F34)</f>
        <v>0</v>
      </c>
      <c r="G35" s="311">
        <f>SUM(G29:G34)</f>
        <v>0</v>
      </c>
    </row>
    <row r="36" spans="1:7" x14ac:dyDescent="0.25">
      <c r="A36" s="513" t="s">
        <v>376</v>
      </c>
      <c r="B36" s="514"/>
      <c r="C36" s="514"/>
      <c r="D36" s="514"/>
      <c r="E36" s="514"/>
      <c r="F36" s="514"/>
      <c r="G36" s="515"/>
    </row>
    <row r="37" spans="1:7" x14ac:dyDescent="0.25">
      <c r="A37" s="303">
        <v>5.0999999999999996</v>
      </c>
      <c r="B37" s="301" t="s">
        <v>377</v>
      </c>
      <c r="C37" s="311">
        <f>C38+C39</f>
        <v>0</v>
      </c>
      <c r="D37" s="311">
        <f>D38+D39</f>
        <v>0</v>
      </c>
      <c r="E37" s="311">
        <f>E38+E39</f>
        <v>0</v>
      </c>
      <c r="F37" s="311">
        <f>F38+F39</f>
        <v>0</v>
      </c>
      <c r="G37" s="311">
        <f>G38+G39</f>
        <v>0</v>
      </c>
    </row>
    <row r="38" spans="1:7" ht="24.75" x14ac:dyDescent="0.25">
      <c r="A38" s="303" t="s">
        <v>410</v>
      </c>
      <c r="B38" s="301" t="s">
        <v>409</v>
      </c>
      <c r="C38" s="310">
        <v>0</v>
      </c>
      <c r="D38" s="300">
        <f>C38*19%</f>
        <v>0</v>
      </c>
      <c r="E38" s="300">
        <f>C38+D38</f>
        <v>0</v>
      </c>
      <c r="F38" s="340"/>
      <c r="G38" s="340"/>
    </row>
    <row r="39" spans="1:7" x14ac:dyDescent="0.25">
      <c r="A39" s="303" t="s">
        <v>412</v>
      </c>
      <c r="B39" s="299" t="s">
        <v>411</v>
      </c>
      <c r="C39" s="310">
        <v>0</v>
      </c>
      <c r="D39" s="300">
        <f>C39*19%</f>
        <v>0</v>
      </c>
      <c r="E39" s="300">
        <f>C39+D39</f>
        <v>0</v>
      </c>
      <c r="F39" s="340"/>
      <c r="G39" s="340"/>
    </row>
    <row r="40" spans="1:7" x14ac:dyDescent="0.25">
      <c r="A40" s="303">
        <v>5.2</v>
      </c>
      <c r="B40" s="301" t="s">
        <v>378</v>
      </c>
      <c r="C40" s="310">
        <v>0</v>
      </c>
      <c r="D40" s="300">
        <f>C40*19%</f>
        <v>0</v>
      </c>
      <c r="E40" s="300">
        <f>C40+D40</f>
        <v>0</v>
      </c>
      <c r="F40" s="340"/>
      <c r="G40" s="340"/>
    </row>
    <row r="41" spans="1:7" x14ac:dyDescent="0.25">
      <c r="A41" s="303">
        <v>5.3</v>
      </c>
      <c r="B41" s="301" t="s">
        <v>379</v>
      </c>
      <c r="C41" s="310">
        <v>0</v>
      </c>
      <c r="D41" s="300">
        <f>C41*19%</f>
        <v>0</v>
      </c>
      <c r="E41" s="300">
        <f>C41+D41</f>
        <v>0</v>
      </c>
      <c r="F41" s="340"/>
      <c r="G41" s="340"/>
    </row>
    <row r="42" spans="1:7" x14ac:dyDescent="0.25">
      <c r="A42" s="303">
        <v>5.4</v>
      </c>
      <c r="B42" s="301" t="s">
        <v>347</v>
      </c>
      <c r="C42" s="310">
        <v>0</v>
      </c>
      <c r="D42" s="300">
        <f>C42*19%</f>
        <v>0</v>
      </c>
      <c r="E42" s="300">
        <f>C42+D42</f>
        <v>0</v>
      </c>
      <c r="F42" s="340"/>
      <c r="G42" s="340"/>
    </row>
    <row r="43" spans="1:7" x14ac:dyDescent="0.25">
      <c r="A43" s="506" t="s">
        <v>380</v>
      </c>
      <c r="B43" s="506"/>
      <c r="C43" s="311">
        <f>C37+C40+C41+C42</f>
        <v>0</v>
      </c>
      <c r="D43" s="302">
        <f>D37+D40+D41+D42</f>
        <v>0</v>
      </c>
      <c r="E43" s="302">
        <f>E37+E40+E41+E42</f>
        <v>0</v>
      </c>
      <c r="F43" s="311">
        <f>F37+F40+F41+F42</f>
        <v>0</v>
      </c>
      <c r="G43" s="311">
        <f>G37+G40+G41+G42</f>
        <v>0</v>
      </c>
    </row>
    <row r="44" spans="1:7" ht="14.45" customHeight="1" x14ac:dyDescent="0.25">
      <c r="A44" s="510" t="s">
        <v>348</v>
      </c>
      <c r="B44" s="511"/>
      <c r="C44" s="511"/>
      <c r="D44" s="511"/>
      <c r="E44" s="511"/>
      <c r="F44" s="511"/>
      <c r="G44" s="512"/>
    </row>
    <row r="45" spans="1:7" x14ac:dyDescent="0.25">
      <c r="A45" s="298">
        <v>6.1</v>
      </c>
      <c r="B45" s="301" t="s">
        <v>349</v>
      </c>
      <c r="C45" s="326"/>
      <c r="D45" s="300"/>
      <c r="E45" s="300"/>
      <c r="F45" s="324"/>
      <c r="G45" s="297"/>
    </row>
    <row r="46" spans="1:7" x14ac:dyDescent="0.25">
      <c r="A46" s="298">
        <v>6.2</v>
      </c>
      <c r="B46" s="299" t="s">
        <v>351</v>
      </c>
      <c r="C46" s="326"/>
      <c r="D46" s="300"/>
      <c r="E46" s="300"/>
      <c r="F46" s="324"/>
      <c r="G46" s="297"/>
    </row>
    <row r="47" spans="1:7" x14ac:dyDescent="0.25">
      <c r="A47" s="506" t="s">
        <v>381</v>
      </c>
      <c r="B47" s="506"/>
      <c r="C47" s="311">
        <f>SUM(C45:C46)</f>
        <v>0</v>
      </c>
      <c r="D47" s="302">
        <f>SUM(D45:D46)</f>
        <v>0</v>
      </c>
      <c r="E47" s="302">
        <f>SUM(E45:E46)</f>
        <v>0</v>
      </c>
      <c r="F47" s="311">
        <f>SUM(F45:F46)</f>
        <v>0</v>
      </c>
      <c r="G47" s="311">
        <f>SUM(G45:G46)</f>
        <v>0</v>
      </c>
    </row>
    <row r="48" spans="1:7" ht="14.45" customHeight="1" x14ac:dyDescent="0.25">
      <c r="A48" s="506" t="s">
        <v>77</v>
      </c>
      <c r="B48" s="506"/>
      <c r="C48" s="311">
        <f>C14+C17+C27+C35+C43+C47</f>
        <v>0</v>
      </c>
      <c r="D48" s="302">
        <f>D14+D17+D27+D35+D43+D47</f>
        <v>0</v>
      </c>
      <c r="E48" s="302">
        <f>E14+E17+E27+E35+E43+E47</f>
        <v>0</v>
      </c>
      <c r="F48" s="311">
        <f>F14+F17+F27+F35+F43+F47</f>
        <v>0</v>
      </c>
      <c r="G48" s="311">
        <f>G14+G17+G27+G35+G43+G47</f>
        <v>0</v>
      </c>
    </row>
    <row r="49" spans="1:8" x14ac:dyDescent="0.25">
      <c r="A49" s="506" t="s">
        <v>382</v>
      </c>
      <c r="B49" s="506"/>
      <c r="C49" s="311">
        <f>C11+C12+C13+C17+C29+C30+C38</f>
        <v>0</v>
      </c>
      <c r="D49" s="302">
        <f>D11+D12+D13+D17+D29+D30+D38</f>
        <v>0</v>
      </c>
      <c r="E49" s="302">
        <f>E11+E12+E13+E17+E29+E30+E38</f>
        <v>0</v>
      </c>
      <c r="F49" s="311">
        <f>F11+F12+F13+F17+F29+F30+F38</f>
        <v>0</v>
      </c>
      <c r="G49" s="311">
        <f>G11+G12+G13+G17+G29+G30+G38</f>
        <v>0</v>
      </c>
    </row>
    <row r="52" spans="1:8" x14ac:dyDescent="0.25">
      <c r="H52" s="325"/>
    </row>
  </sheetData>
  <mergeCells count="17">
    <mergeCell ref="A17:B17"/>
    <mergeCell ref="A18:G18"/>
    <mergeCell ref="A1:E1"/>
    <mergeCell ref="A6:A7"/>
    <mergeCell ref="B6:B7"/>
    <mergeCell ref="A9:G9"/>
    <mergeCell ref="A14:B14"/>
    <mergeCell ref="A15:G15"/>
    <mergeCell ref="A44:G44"/>
    <mergeCell ref="A48:B48"/>
    <mergeCell ref="A49:B49"/>
    <mergeCell ref="A47:B47"/>
    <mergeCell ref="A27:B27"/>
    <mergeCell ref="A28:G28"/>
    <mergeCell ref="A35:B35"/>
    <mergeCell ref="A36:G36"/>
    <mergeCell ref="A43:B4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68"/>
  <sheetViews>
    <sheetView workbookViewId="0">
      <selection activeCell="H13" sqref="H13"/>
    </sheetView>
  </sheetViews>
  <sheetFormatPr defaultRowHeight="15" x14ac:dyDescent="0.25"/>
  <cols>
    <col min="2" max="2" width="58.28515625" customWidth="1"/>
    <col min="3" max="3" width="13.5703125" style="308" customWidth="1"/>
    <col min="4" max="4" width="15.7109375" customWidth="1"/>
    <col min="5" max="5" width="15.28515625" customWidth="1"/>
    <col min="6" max="6" width="13.140625" customWidth="1"/>
    <col min="7" max="7" width="11.28515625" customWidth="1"/>
    <col min="8" max="8" width="41.28515625" customWidth="1"/>
  </cols>
  <sheetData>
    <row r="1" spans="1:7" ht="18.75" x14ac:dyDescent="0.3">
      <c r="A1" s="507" t="s">
        <v>486</v>
      </c>
      <c r="B1" s="507"/>
      <c r="C1" s="507"/>
      <c r="D1" s="507"/>
      <c r="E1" s="507"/>
    </row>
    <row r="2" spans="1:7" ht="20.25" x14ac:dyDescent="0.3">
      <c r="A2" s="385"/>
      <c r="B2" s="385"/>
      <c r="C2" s="386"/>
      <c r="D2" s="385"/>
      <c r="E2" s="385"/>
    </row>
    <row r="3" spans="1:7" ht="20.25" x14ac:dyDescent="0.3">
      <c r="A3" s="385"/>
      <c r="B3" s="414" t="s">
        <v>503</v>
      </c>
      <c r="C3" s="386"/>
      <c r="D3" s="385"/>
      <c r="E3" s="385"/>
    </row>
    <row r="4" spans="1:7" ht="20.25" x14ac:dyDescent="0.3">
      <c r="A4" s="385"/>
      <c r="B4" s="385"/>
      <c r="C4" s="386"/>
      <c r="D4" s="385"/>
      <c r="E4" s="385"/>
    </row>
    <row r="5" spans="1:7" ht="15.75" thickBot="1" x14ac:dyDescent="0.3"/>
    <row r="6" spans="1:7" ht="30" x14ac:dyDescent="0.25">
      <c r="A6" s="516" t="s">
        <v>353</v>
      </c>
      <c r="B6" s="520" t="s">
        <v>354</v>
      </c>
      <c r="C6" s="387" t="s">
        <v>355</v>
      </c>
      <c r="D6" s="388" t="s">
        <v>356</v>
      </c>
      <c r="E6" s="389" t="s">
        <v>357</v>
      </c>
      <c r="F6" s="390" t="s">
        <v>441</v>
      </c>
      <c r="G6" s="391" t="s">
        <v>442</v>
      </c>
    </row>
    <row r="7" spans="1:7" ht="15.75" thickBot="1" x14ac:dyDescent="0.3">
      <c r="A7" s="517"/>
      <c r="B7" s="521"/>
      <c r="C7" s="392" t="s">
        <v>229</v>
      </c>
      <c r="D7" s="393" t="s">
        <v>229</v>
      </c>
      <c r="E7" s="394" t="s">
        <v>229</v>
      </c>
      <c r="F7" s="394" t="s">
        <v>229</v>
      </c>
      <c r="G7" s="394" t="s">
        <v>229</v>
      </c>
    </row>
    <row r="8" spans="1:7" ht="15.75" thickBot="1" x14ac:dyDescent="0.3">
      <c r="A8" s="304">
        <v>1</v>
      </c>
      <c r="B8" s="305">
        <v>2</v>
      </c>
      <c r="C8" s="309">
        <v>3</v>
      </c>
      <c r="D8" s="305">
        <v>4</v>
      </c>
      <c r="E8" s="305">
        <v>5</v>
      </c>
      <c r="F8" s="306">
        <v>6</v>
      </c>
      <c r="G8" s="307">
        <v>7</v>
      </c>
    </row>
    <row r="9" spans="1:7" x14ac:dyDescent="0.25">
      <c r="A9" s="508" t="s">
        <v>358</v>
      </c>
      <c r="B9" s="509"/>
      <c r="C9" s="509"/>
      <c r="D9" s="509"/>
      <c r="E9" s="509"/>
      <c r="F9" s="509"/>
      <c r="G9" s="509"/>
    </row>
    <row r="10" spans="1:7" x14ac:dyDescent="0.25">
      <c r="A10" s="298">
        <v>1.1000000000000001</v>
      </c>
      <c r="B10" s="299" t="s">
        <v>359</v>
      </c>
      <c r="C10" s="310">
        <v>0</v>
      </c>
      <c r="D10" s="300">
        <f>C10*19%</f>
        <v>0</v>
      </c>
      <c r="E10" s="300">
        <f>C10+D10</f>
        <v>0</v>
      </c>
      <c r="F10" s="328"/>
      <c r="G10" s="328"/>
    </row>
    <row r="11" spans="1:7" x14ac:dyDescent="0.25">
      <c r="A11" s="298">
        <v>1.2</v>
      </c>
      <c r="B11" s="299" t="s">
        <v>40</v>
      </c>
      <c r="C11" s="310">
        <v>0</v>
      </c>
      <c r="D11" s="300">
        <f>C11*19%</f>
        <v>0</v>
      </c>
      <c r="E11" s="300">
        <f>C11+D11</f>
        <v>0</v>
      </c>
      <c r="F11" s="328"/>
      <c r="G11" s="328"/>
    </row>
    <row r="12" spans="1:7" ht="13.9" customHeight="1" x14ac:dyDescent="0.25">
      <c r="A12" s="298">
        <v>1.3</v>
      </c>
      <c r="B12" s="301" t="s">
        <v>360</v>
      </c>
      <c r="C12" s="310">
        <v>0</v>
      </c>
      <c r="D12" s="300">
        <f>C12*19%</f>
        <v>0</v>
      </c>
      <c r="E12" s="300">
        <f>C12+D12</f>
        <v>0</v>
      </c>
      <c r="F12" s="328"/>
      <c r="G12" s="328"/>
    </row>
    <row r="13" spans="1:7" x14ac:dyDescent="0.25">
      <c r="A13" s="298">
        <v>1.4</v>
      </c>
      <c r="B13" s="299" t="s">
        <v>361</v>
      </c>
      <c r="C13" s="310">
        <v>0</v>
      </c>
      <c r="D13" s="300">
        <f>C13*19%</f>
        <v>0</v>
      </c>
      <c r="E13" s="300">
        <f>C13+D13</f>
        <v>0</v>
      </c>
      <c r="F13" s="328"/>
      <c r="G13" s="328"/>
    </row>
    <row r="14" spans="1:7" x14ac:dyDescent="0.25">
      <c r="A14" s="506" t="s">
        <v>362</v>
      </c>
      <c r="B14" s="506"/>
      <c r="C14" s="311">
        <f>SUM(C10:C13)</f>
        <v>0</v>
      </c>
      <c r="D14" s="302">
        <f>SUM(D10:D13)</f>
        <v>0</v>
      </c>
      <c r="E14" s="302">
        <f>SUM(E10:E13)</f>
        <v>0</v>
      </c>
      <c r="F14" s="311">
        <f>SUM(F10:F13)</f>
        <v>0</v>
      </c>
      <c r="G14" s="311">
        <f>SUM(G10:G13)</f>
        <v>0</v>
      </c>
    </row>
    <row r="15" spans="1:7" ht="14.45" customHeight="1" x14ac:dyDescent="0.25">
      <c r="A15" s="510" t="s">
        <v>363</v>
      </c>
      <c r="B15" s="511"/>
      <c r="C15" s="511"/>
      <c r="D15" s="511"/>
      <c r="E15" s="511"/>
      <c r="F15" s="511"/>
      <c r="G15" s="512"/>
    </row>
    <row r="16" spans="1:7" x14ac:dyDescent="0.25">
      <c r="A16" s="298">
        <v>2.1</v>
      </c>
      <c r="B16" s="299" t="s">
        <v>46</v>
      </c>
      <c r="C16" s="310">
        <v>0</v>
      </c>
      <c r="D16" s="300">
        <f>C16*19%</f>
        <v>0</v>
      </c>
      <c r="E16" s="300">
        <f>C16+D16</f>
        <v>0</v>
      </c>
      <c r="F16" s="328"/>
      <c r="G16" s="328"/>
    </row>
    <row r="17" spans="1:7" x14ac:dyDescent="0.25">
      <c r="A17" s="506" t="s">
        <v>364</v>
      </c>
      <c r="B17" s="506"/>
      <c r="C17" s="311">
        <f>SUM(C16:C16)</f>
        <v>0</v>
      </c>
      <c r="D17" s="302">
        <f>SUM(D16:D16)</f>
        <v>0</v>
      </c>
      <c r="E17" s="302">
        <f>SUM(E16:E16)</f>
        <v>0</v>
      </c>
      <c r="F17" s="311">
        <f>SUM(F16:F16)</f>
        <v>0</v>
      </c>
      <c r="G17" s="311">
        <f>SUM(G16:G16)</f>
        <v>0</v>
      </c>
    </row>
    <row r="18" spans="1:7" ht="14.45" customHeight="1" x14ac:dyDescent="0.25">
      <c r="A18" s="510" t="s">
        <v>365</v>
      </c>
      <c r="B18" s="511"/>
      <c r="C18" s="511"/>
      <c r="D18" s="511"/>
      <c r="E18" s="511"/>
      <c r="F18" s="511"/>
      <c r="G18" s="512"/>
    </row>
    <row r="19" spans="1:7" x14ac:dyDescent="0.25">
      <c r="A19" s="298">
        <v>3.1</v>
      </c>
      <c r="B19" s="299" t="s">
        <v>366</v>
      </c>
      <c r="C19" s="310">
        <v>0</v>
      </c>
      <c r="D19" s="300">
        <f t="shared" ref="D19:D26" si="0">C19*19%</f>
        <v>0</v>
      </c>
      <c r="E19" s="300">
        <f t="shared" ref="E19:E26" si="1">C19+D19</f>
        <v>0</v>
      </c>
      <c r="F19" s="328"/>
      <c r="G19" s="328"/>
    </row>
    <row r="20" spans="1:7" ht="24.75" x14ac:dyDescent="0.25">
      <c r="A20" s="298">
        <v>3.2</v>
      </c>
      <c r="B20" s="301" t="s">
        <v>367</v>
      </c>
      <c r="C20" s="310">
        <v>0</v>
      </c>
      <c r="D20" s="300">
        <f t="shared" si="0"/>
        <v>0</v>
      </c>
      <c r="E20" s="300">
        <f t="shared" si="1"/>
        <v>0</v>
      </c>
      <c r="F20" s="328"/>
      <c r="G20" s="328"/>
    </row>
    <row r="21" spans="1:7" x14ac:dyDescent="0.25">
      <c r="A21" s="298">
        <v>3.3</v>
      </c>
      <c r="B21" s="299" t="s">
        <v>368</v>
      </c>
      <c r="C21" s="310">
        <v>0</v>
      </c>
      <c r="D21" s="300">
        <f t="shared" si="0"/>
        <v>0</v>
      </c>
      <c r="E21" s="300">
        <f t="shared" si="1"/>
        <v>0</v>
      </c>
      <c r="F21" s="328"/>
      <c r="G21" s="328"/>
    </row>
    <row r="22" spans="1:7" x14ac:dyDescent="0.25">
      <c r="A22" s="298">
        <v>3.4</v>
      </c>
      <c r="B22" s="299" t="s">
        <v>369</v>
      </c>
      <c r="C22" s="310">
        <v>0</v>
      </c>
      <c r="D22" s="300">
        <f t="shared" si="0"/>
        <v>0</v>
      </c>
      <c r="E22" s="300">
        <f t="shared" si="1"/>
        <v>0</v>
      </c>
      <c r="F22" s="328"/>
      <c r="G22" s="328"/>
    </row>
    <row r="23" spans="1:7" x14ac:dyDescent="0.25">
      <c r="A23" s="298">
        <v>3.5</v>
      </c>
      <c r="B23" s="299" t="s">
        <v>333</v>
      </c>
      <c r="C23" s="310">
        <v>0</v>
      </c>
      <c r="D23" s="300">
        <f t="shared" si="0"/>
        <v>0</v>
      </c>
      <c r="E23" s="300">
        <f t="shared" si="1"/>
        <v>0</v>
      </c>
      <c r="F23" s="328"/>
      <c r="G23" s="328"/>
    </row>
    <row r="24" spans="1:7" x14ac:dyDescent="0.25">
      <c r="A24" s="298">
        <v>3.6</v>
      </c>
      <c r="B24" s="301" t="s">
        <v>370</v>
      </c>
      <c r="C24" s="310">
        <v>0</v>
      </c>
      <c r="D24" s="300">
        <f t="shared" si="0"/>
        <v>0</v>
      </c>
      <c r="E24" s="300">
        <f t="shared" si="1"/>
        <v>0</v>
      </c>
      <c r="F24" s="328"/>
      <c r="G24" s="328"/>
    </row>
    <row r="25" spans="1:7" x14ac:dyDescent="0.25">
      <c r="A25" s="298">
        <v>3.7</v>
      </c>
      <c r="B25" s="301" t="s">
        <v>336</v>
      </c>
      <c r="C25" s="310">
        <v>0</v>
      </c>
      <c r="D25" s="300">
        <f t="shared" si="0"/>
        <v>0</v>
      </c>
      <c r="E25" s="300">
        <f t="shared" si="1"/>
        <v>0</v>
      </c>
      <c r="F25" s="340"/>
      <c r="G25" s="340"/>
    </row>
    <row r="26" spans="1:7" x14ac:dyDescent="0.25">
      <c r="A26" s="298">
        <v>3.8</v>
      </c>
      <c r="B26" s="301" t="s">
        <v>352</v>
      </c>
      <c r="C26" s="310">
        <v>0</v>
      </c>
      <c r="D26" s="300">
        <f t="shared" si="0"/>
        <v>0</v>
      </c>
      <c r="E26" s="300">
        <f t="shared" si="1"/>
        <v>0</v>
      </c>
      <c r="F26" s="340"/>
      <c r="G26" s="340"/>
    </row>
    <row r="27" spans="1:7" x14ac:dyDescent="0.25">
      <c r="A27" s="506" t="s">
        <v>371</v>
      </c>
      <c r="B27" s="506"/>
      <c r="C27" s="311">
        <f>C19+C20+C21+C22+C23+C24+C25+C26</f>
        <v>0</v>
      </c>
      <c r="D27" s="302">
        <f>D19+D20+D21+D22+D23+D24+D25+D26</f>
        <v>0</v>
      </c>
      <c r="E27" s="302">
        <f>E19+E20+E21+E22+E23+E24+E25+E26</f>
        <v>0</v>
      </c>
      <c r="F27" s="311">
        <f>F19+F20+F21+F22+F23+F24+F25+F26</f>
        <v>0</v>
      </c>
      <c r="G27" s="311">
        <f>G19+G20+G21+G22+G23+G24+G25+G26</f>
        <v>0</v>
      </c>
    </row>
    <row r="28" spans="1:7" x14ac:dyDescent="0.25">
      <c r="A28" s="513" t="s">
        <v>496</v>
      </c>
      <c r="B28" s="514"/>
      <c r="C28" s="514"/>
      <c r="D28" s="514"/>
      <c r="E28" s="514"/>
      <c r="F28" s="514"/>
      <c r="G28" s="515"/>
    </row>
    <row r="29" spans="1:7" x14ac:dyDescent="0.25">
      <c r="A29" s="298">
        <v>4.0999999999999996</v>
      </c>
      <c r="B29" s="299" t="s">
        <v>58</v>
      </c>
      <c r="C29" s="310">
        <v>0</v>
      </c>
      <c r="D29" s="300">
        <f t="shared" ref="D29:D34" si="2">C29*19%</f>
        <v>0</v>
      </c>
      <c r="E29" s="300">
        <f t="shared" ref="E29:E34" si="3">C29+D29</f>
        <v>0</v>
      </c>
      <c r="F29" s="327"/>
      <c r="G29" s="327"/>
    </row>
    <row r="30" spans="1:7" x14ac:dyDescent="0.25">
      <c r="A30" s="298">
        <v>4.2</v>
      </c>
      <c r="B30" s="299" t="s">
        <v>372</v>
      </c>
      <c r="C30" s="310">
        <v>0</v>
      </c>
      <c r="D30" s="300">
        <f t="shared" si="2"/>
        <v>0</v>
      </c>
      <c r="E30" s="300">
        <f t="shared" si="3"/>
        <v>0</v>
      </c>
      <c r="F30" s="327"/>
      <c r="G30" s="327"/>
    </row>
    <row r="31" spans="1:7" x14ac:dyDescent="0.25">
      <c r="A31" s="298">
        <v>4.3</v>
      </c>
      <c r="B31" s="299" t="s">
        <v>373</v>
      </c>
      <c r="C31" s="310">
        <v>0</v>
      </c>
      <c r="D31" s="300">
        <f t="shared" si="2"/>
        <v>0</v>
      </c>
      <c r="E31" s="300">
        <f t="shared" si="3"/>
        <v>0</v>
      </c>
      <c r="F31" s="327"/>
      <c r="G31" s="327"/>
    </row>
    <row r="32" spans="1:7" ht="24.75" x14ac:dyDescent="0.25">
      <c r="A32" s="298">
        <v>4.4000000000000004</v>
      </c>
      <c r="B32" s="301" t="s">
        <v>374</v>
      </c>
      <c r="C32" s="310">
        <v>0</v>
      </c>
      <c r="D32" s="300">
        <f t="shared" si="2"/>
        <v>0</v>
      </c>
      <c r="E32" s="300">
        <f t="shared" si="3"/>
        <v>0</v>
      </c>
      <c r="F32" s="327"/>
      <c r="G32" s="327"/>
    </row>
    <row r="33" spans="1:7" x14ac:dyDescent="0.25">
      <c r="A33" s="298">
        <v>4.5</v>
      </c>
      <c r="B33" s="301" t="s">
        <v>316</v>
      </c>
      <c r="C33" s="310">
        <v>0</v>
      </c>
      <c r="D33" s="300">
        <f t="shared" si="2"/>
        <v>0</v>
      </c>
      <c r="E33" s="300">
        <f t="shared" si="3"/>
        <v>0</v>
      </c>
      <c r="F33" s="327"/>
      <c r="G33" s="327"/>
    </row>
    <row r="34" spans="1:7" x14ac:dyDescent="0.25">
      <c r="A34" s="298">
        <v>4.5999999999999996</v>
      </c>
      <c r="B34" s="301" t="s">
        <v>61</v>
      </c>
      <c r="C34" s="310">
        <v>0</v>
      </c>
      <c r="D34" s="300">
        <f t="shared" si="2"/>
        <v>0</v>
      </c>
      <c r="E34" s="300">
        <f t="shared" si="3"/>
        <v>0</v>
      </c>
      <c r="F34" s="327"/>
      <c r="G34" s="327"/>
    </row>
    <row r="35" spans="1:7" x14ac:dyDescent="0.25">
      <c r="A35" s="506" t="s">
        <v>375</v>
      </c>
      <c r="B35" s="506"/>
      <c r="C35" s="311">
        <f>SUM(C29:C34)</f>
        <v>0</v>
      </c>
      <c r="D35" s="302">
        <f>SUM(D29:D34)</f>
        <v>0</v>
      </c>
      <c r="E35" s="302">
        <f>SUM(E29:E34)</f>
        <v>0</v>
      </c>
      <c r="F35" s="311">
        <f>SUM(F29:F34)</f>
        <v>0</v>
      </c>
      <c r="G35" s="311">
        <f>SUM(G29:G34)</f>
        <v>0</v>
      </c>
    </row>
    <row r="36" spans="1:7" x14ac:dyDescent="0.25">
      <c r="A36" s="513" t="s">
        <v>376</v>
      </c>
      <c r="B36" s="514"/>
      <c r="C36" s="514"/>
      <c r="D36" s="514"/>
      <c r="E36" s="514"/>
      <c r="F36" s="514"/>
      <c r="G36" s="515"/>
    </row>
    <row r="37" spans="1:7" x14ac:dyDescent="0.25">
      <c r="A37" s="303">
        <v>5.0999999999999996</v>
      </c>
      <c r="B37" s="301" t="s">
        <v>377</v>
      </c>
      <c r="C37" s="311">
        <f>C38+C39</f>
        <v>0</v>
      </c>
      <c r="D37" s="311">
        <f>D38+D39</f>
        <v>0</v>
      </c>
      <c r="E37" s="311">
        <f>E38+E39</f>
        <v>0</v>
      </c>
      <c r="F37" s="311">
        <f>F38+F39</f>
        <v>0</v>
      </c>
      <c r="G37" s="311">
        <f>G38+G39</f>
        <v>0</v>
      </c>
    </row>
    <row r="38" spans="1:7" ht="24.75" x14ac:dyDescent="0.25">
      <c r="A38" s="303" t="s">
        <v>410</v>
      </c>
      <c r="B38" s="301" t="s">
        <v>409</v>
      </c>
      <c r="C38" s="310">
        <v>0</v>
      </c>
      <c r="D38" s="300">
        <f>C38*19%</f>
        <v>0</v>
      </c>
      <c r="E38" s="300">
        <f>C38+D38</f>
        <v>0</v>
      </c>
      <c r="F38" s="340"/>
      <c r="G38" s="340"/>
    </row>
    <row r="39" spans="1:7" x14ac:dyDescent="0.25">
      <c r="A39" s="303" t="s">
        <v>412</v>
      </c>
      <c r="B39" s="299" t="s">
        <v>411</v>
      </c>
      <c r="C39" s="310">
        <v>0</v>
      </c>
      <c r="D39" s="300">
        <f>C39*19%</f>
        <v>0</v>
      </c>
      <c r="E39" s="300">
        <f>C39+D39</f>
        <v>0</v>
      </c>
      <c r="F39" s="340"/>
      <c r="G39" s="340"/>
    </row>
    <row r="40" spans="1:7" x14ac:dyDescent="0.25">
      <c r="A40" s="303">
        <v>5.2</v>
      </c>
      <c r="B40" s="301" t="s">
        <v>378</v>
      </c>
      <c r="C40" s="310">
        <v>0</v>
      </c>
      <c r="D40" s="300">
        <f>C40*19%</f>
        <v>0</v>
      </c>
      <c r="E40" s="300">
        <f>C40+D40</f>
        <v>0</v>
      </c>
      <c r="F40" s="340"/>
      <c r="G40" s="340"/>
    </row>
    <row r="41" spans="1:7" x14ac:dyDescent="0.25">
      <c r="A41" s="303">
        <v>5.3</v>
      </c>
      <c r="B41" s="301" t="s">
        <v>379</v>
      </c>
      <c r="C41" s="310">
        <v>0</v>
      </c>
      <c r="D41" s="300">
        <f>C41*19%</f>
        <v>0</v>
      </c>
      <c r="E41" s="300">
        <f>C41+D41</f>
        <v>0</v>
      </c>
      <c r="F41" s="340"/>
      <c r="G41" s="340"/>
    </row>
    <row r="42" spans="1:7" x14ac:dyDescent="0.25">
      <c r="A42" s="303">
        <v>5.4</v>
      </c>
      <c r="B42" s="301" t="s">
        <v>347</v>
      </c>
      <c r="C42" s="310">
        <v>0</v>
      </c>
      <c r="D42" s="300">
        <f>C42*19%</f>
        <v>0</v>
      </c>
      <c r="E42" s="300">
        <f>C42+D42</f>
        <v>0</v>
      </c>
      <c r="F42" s="340"/>
      <c r="G42" s="340"/>
    </row>
    <row r="43" spans="1:7" x14ac:dyDescent="0.25">
      <c r="A43" s="506" t="s">
        <v>380</v>
      </c>
      <c r="B43" s="506"/>
      <c r="C43" s="311">
        <f>C37+C40+C41+C42</f>
        <v>0</v>
      </c>
      <c r="D43" s="302">
        <f>D37+D40+D41+D42</f>
        <v>0</v>
      </c>
      <c r="E43" s="302">
        <f>E37+E40+E41+E42</f>
        <v>0</v>
      </c>
      <c r="F43" s="311">
        <f>F37+F40+F41+F42</f>
        <v>0</v>
      </c>
      <c r="G43" s="311">
        <f>G37+G40+G41+G42</f>
        <v>0</v>
      </c>
    </row>
    <row r="44" spans="1:7" ht="14.45" customHeight="1" x14ac:dyDescent="0.25">
      <c r="A44" s="510" t="s">
        <v>348</v>
      </c>
      <c r="B44" s="511"/>
      <c r="C44" s="511"/>
      <c r="D44" s="511"/>
      <c r="E44" s="511"/>
      <c r="F44" s="511"/>
      <c r="G44" s="512"/>
    </row>
    <row r="45" spans="1:7" x14ac:dyDescent="0.25">
      <c r="A45" s="298">
        <v>6.1</v>
      </c>
      <c r="B45" s="301" t="s">
        <v>349</v>
      </c>
      <c r="C45" s="326"/>
      <c r="D45" s="300"/>
      <c r="E45" s="300"/>
      <c r="F45" s="324"/>
      <c r="G45" s="297"/>
    </row>
    <row r="46" spans="1:7" x14ac:dyDescent="0.25">
      <c r="A46" s="298">
        <v>6.2</v>
      </c>
      <c r="B46" s="299" t="s">
        <v>351</v>
      </c>
      <c r="C46" s="326"/>
      <c r="D46" s="300"/>
      <c r="E46" s="300"/>
      <c r="F46" s="324"/>
      <c r="G46" s="297"/>
    </row>
    <row r="47" spans="1:7" x14ac:dyDescent="0.25">
      <c r="A47" s="506" t="s">
        <v>381</v>
      </c>
      <c r="B47" s="506"/>
      <c r="C47" s="311">
        <f>SUM(C45:C46)</f>
        <v>0</v>
      </c>
      <c r="D47" s="302">
        <f>SUM(D45:D46)</f>
        <v>0</v>
      </c>
      <c r="E47" s="302">
        <f>SUM(E45:E46)</f>
        <v>0</v>
      </c>
      <c r="F47" s="311">
        <f>SUM(F45:F46)</f>
        <v>0</v>
      </c>
      <c r="G47" s="311">
        <f>SUM(G45:G46)</f>
        <v>0</v>
      </c>
    </row>
    <row r="48" spans="1:7" ht="14.45" customHeight="1" x14ac:dyDescent="0.25">
      <c r="A48" s="506" t="s">
        <v>77</v>
      </c>
      <c r="B48" s="506"/>
      <c r="C48" s="311">
        <f>C14+C17+C27+C35+C43+C47</f>
        <v>0</v>
      </c>
      <c r="D48" s="302">
        <f>D14+D17+D27+D35+D43+D47</f>
        <v>0</v>
      </c>
      <c r="E48" s="302">
        <f>E14+E17+E27+E35+E43+E47</f>
        <v>0</v>
      </c>
      <c r="F48" s="311">
        <f>F14+F17+F27+F35+F43+F47</f>
        <v>0</v>
      </c>
      <c r="G48" s="311">
        <f>G14+G17+G27+G35+G43+G47</f>
        <v>0</v>
      </c>
    </row>
    <row r="49" spans="1:7" x14ac:dyDescent="0.25">
      <c r="A49" s="506" t="s">
        <v>382</v>
      </c>
      <c r="B49" s="506"/>
      <c r="C49" s="311">
        <f>C11+C12+C13+C17+C29+C30+C38</f>
        <v>0</v>
      </c>
      <c r="D49" s="302">
        <f>D11+D12+D13+D17+D29+D30+D38</f>
        <v>0</v>
      </c>
      <c r="E49" s="302">
        <f>E11+E12+E13+E17+E29+E30+E38</f>
        <v>0</v>
      </c>
      <c r="F49" s="311">
        <f>F11+F12+F13+F17+F29+F30+F38</f>
        <v>0</v>
      </c>
      <c r="G49" s="311">
        <f>G11+G12+G13+G17+G29+G30+G38</f>
        <v>0</v>
      </c>
    </row>
    <row r="64" spans="1:7" ht="14.45" customHeight="1" x14ac:dyDescent="0.25"/>
    <row r="68" spans="8:8" x14ac:dyDescent="0.25">
      <c r="H68" s="325"/>
    </row>
  </sheetData>
  <mergeCells count="17">
    <mergeCell ref="A15:G15"/>
    <mergeCell ref="A1:E1"/>
    <mergeCell ref="A6:A7"/>
    <mergeCell ref="B6:B7"/>
    <mergeCell ref="A9:G9"/>
    <mergeCell ref="A14:B14"/>
    <mergeCell ref="A44:G44"/>
    <mergeCell ref="A47:B47"/>
    <mergeCell ref="A48:B48"/>
    <mergeCell ref="A49:B49"/>
    <mergeCell ref="A17:B17"/>
    <mergeCell ref="A18:G18"/>
    <mergeCell ref="A27:B27"/>
    <mergeCell ref="A28:G28"/>
    <mergeCell ref="A35:B35"/>
    <mergeCell ref="A36:G36"/>
    <mergeCell ref="A43:B4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00000"/>
  </sheetPr>
  <dimension ref="A1:S123"/>
  <sheetViews>
    <sheetView workbookViewId="0">
      <selection activeCell="K55" sqref="K55"/>
    </sheetView>
  </sheetViews>
  <sheetFormatPr defaultColWidth="8.85546875" defaultRowHeight="15" x14ac:dyDescent="0.25"/>
  <cols>
    <col min="1" max="1" width="6.42578125" style="38" customWidth="1"/>
    <col min="2" max="2" width="66.5703125" style="123" customWidth="1"/>
    <col min="3" max="3" width="15" style="39" customWidth="1"/>
    <col min="4" max="4" width="15" style="81" customWidth="1"/>
    <col min="5" max="5" width="15" style="39" hidden="1" customWidth="1"/>
    <col min="6" max="9" width="15" style="39" customWidth="1"/>
    <col min="10" max="10" width="15" style="40" customWidth="1"/>
    <col min="11" max="11" width="15" style="41" customWidth="1"/>
    <col min="12" max="19" width="15" customWidth="1"/>
    <col min="20" max="21" width="11.5703125" customWidth="1"/>
  </cols>
  <sheetData>
    <row r="1" spans="1:11" ht="27.75" customHeight="1" x14ac:dyDescent="0.3">
      <c r="A1" s="522" t="s">
        <v>490</v>
      </c>
      <c r="B1" s="522"/>
      <c r="C1" s="522"/>
      <c r="D1" s="522"/>
      <c r="E1" s="522"/>
      <c r="F1" s="522"/>
      <c r="G1" s="522"/>
      <c r="H1" s="522"/>
      <c r="I1" s="522"/>
    </row>
    <row r="2" spans="1:11" ht="27.75" customHeight="1" x14ac:dyDescent="0.3">
      <c r="B2" s="398"/>
      <c r="C2" s="399"/>
      <c r="D2" s="400"/>
    </row>
    <row r="3" spans="1:11" ht="17.25" customHeight="1" x14ac:dyDescent="0.25">
      <c r="B3" s="526" t="s">
        <v>329</v>
      </c>
      <c r="C3" s="526"/>
      <c r="D3" s="526"/>
      <c r="E3" s="526"/>
      <c r="F3" s="526"/>
      <c r="G3" s="526"/>
      <c r="H3" s="526"/>
      <c r="I3" s="526"/>
    </row>
    <row r="4" spans="1:11" ht="16.149999999999999" customHeight="1" x14ac:dyDescent="0.25">
      <c r="B4" s="401"/>
      <c r="C4" s="402"/>
      <c r="D4" s="403"/>
      <c r="E4" s="404"/>
      <c r="F4" s="404"/>
      <c r="G4" s="404"/>
      <c r="H4" s="404"/>
      <c r="I4" s="404"/>
    </row>
    <row r="5" spans="1:11" ht="15.75" x14ac:dyDescent="0.25">
      <c r="B5" s="527" t="s">
        <v>92</v>
      </c>
      <c r="C5" s="527" t="s">
        <v>93</v>
      </c>
      <c r="D5" s="400"/>
      <c r="I5" s="39" t="s">
        <v>299</v>
      </c>
    </row>
    <row r="6" spans="1:11" ht="27" x14ac:dyDescent="0.3">
      <c r="B6" s="398"/>
      <c r="C6" s="405" t="s">
        <v>94</v>
      </c>
      <c r="D6" s="406" t="s">
        <v>95</v>
      </c>
      <c r="E6" s="407" t="s">
        <v>96</v>
      </c>
      <c r="F6" s="528" t="s">
        <v>97</v>
      </c>
      <c r="G6" s="528"/>
      <c r="H6" s="528"/>
      <c r="I6" s="529"/>
    </row>
    <row r="7" spans="1:11" s="48" customFormat="1" x14ac:dyDescent="0.2">
      <c r="A7" s="43"/>
      <c r="B7" s="408" t="s">
        <v>98</v>
      </c>
      <c r="C7" s="44" t="s">
        <v>99</v>
      </c>
      <c r="D7" s="45" t="s">
        <v>100</v>
      </c>
      <c r="E7" s="44" t="s">
        <v>101</v>
      </c>
      <c r="F7" s="405" t="s">
        <v>102</v>
      </c>
      <c r="G7" s="405" t="s">
        <v>103</v>
      </c>
      <c r="H7" s="405" t="s">
        <v>104</v>
      </c>
      <c r="I7" s="405" t="s">
        <v>105</v>
      </c>
      <c r="J7" s="46"/>
      <c r="K7" s="47"/>
    </row>
    <row r="8" spans="1:11" s="51" customFormat="1" x14ac:dyDescent="0.2">
      <c r="A8" s="409"/>
      <c r="B8" s="523" t="str">
        <f>'Buget cerere'!B11:I11</f>
        <v>CAPITOL 1 Cheltuieli pentru obținerea si amenajarea terenului</v>
      </c>
      <c r="C8" s="524"/>
      <c r="D8" s="524"/>
      <c r="E8" s="524"/>
      <c r="F8" s="524"/>
      <c r="G8" s="524"/>
      <c r="H8" s="524"/>
      <c r="I8" s="525"/>
      <c r="J8" s="49"/>
      <c r="K8" s="50"/>
    </row>
    <row r="9" spans="1:11" s="57" customFormat="1" x14ac:dyDescent="0.2">
      <c r="A9" s="52" t="str">
        <f>'Buget cerere'!A12</f>
        <v>1.1.</v>
      </c>
      <c r="B9" s="53" t="str">
        <f>'Buget cerere'!B12</f>
        <v>Obtinerea terenului</v>
      </c>
      <c r="C9" s="54">
        <f>'Buget cerere'!I12</f>
        <v>0</v>
      </c>
      <c r="D9" s="55">
        <f>IF(F9+G9+H9+I9&lt;&gt;C9,"EROARE!",F9+G9+H9+I9)</f>
        <v>0</v>
      </c>
      <c r="E9" s="530"/>
      <c r="F9" s="28">
        <v>0</v>
      </c>
      <c r="G9" s="28">
        <v>0</v>
      </c>
      <c r="H9" s="28">
        <v>0</v>
      </c>
      <c r="I9" s="28">
        <v>0</v>
      </c>
      <c r="J9" s="46">
        <f t="shared" ref="J9:J67" si="0">C9-D9</f>
        <v>0</v>
      </c>
      <c r="K9" s="47"/>
    </row>
    <row r="10" spans="1:11" s="57" customFormat="1" x14ac:dyDescent="0.2">
      <c r="A10" s="52" t="str">
        <f>'Buget cerere'!A13</f>
        <v>1.2.</v>
      </c>
      <c r="B10" s="53" t="str">
        <f>'Buget cerere'!B13</f>
        <v>Amenajarea terenului</v>
      </c>
      <c r="C10" s="54">
        <f>'Buget cerere'!I13</f>
        <v>0</v>
      </c>
      <c r="D10" s="55">
        <f>IF(F10+G10+H10+I10&lt;&gt;C10,"EROARE!",F10+G10+H10+I10)</f>
        <v>0</v>
      </c>
      <c r="E10" s="530"/>
      <c r="F10" s="28">
        <v>0</v>
      </c>
      <c r="G10" s="28">
        <v>0</v>
      </c>
      <c r="H10" s="28">
        <v>0</v>
      </c>
      <c r="I10" s="28">
        <v>0</v>
      </c>
      <c r="J10" s="46">
        <f t="shared" si="0"/>
        <v>0</v>
      </c>
      <c r="K10" s="47"/>
    </row>
    <row r="11" spans="1:11" s="57" customFormat="1" x14ac:dyDescent="0.2">
      <c r="A11" s="52" t="str">
        <f>'Buget cerere'!A14</f>
        <v>1.3.</v>
      </c>
      <c r="B11" s="53" t="str">
        <f>'Buget cerere'!B14</f>
        <v>Amenajari pentru protectia mediului si aducerea la starea initiala</v>
      </c>
      <c r="C11" s="54">
        <f>'Buget cerere'!I14</f>
        <v>0</v>
      </c>
      <c r="D11" s="55">
        <f>IF(F11+G11+H11+I11&lt;&gt;C11,"EROARE!",F11+G11+H11+I11)</f>
        <v>0</v>
      </c>
      <c r="E11" s="530"/>
      <c r="F11" s="28">
        <v>0</v>
      </c>
      <c r="G11" s="28">
        <v>0</v>
      </c>
      <c r="H11" s="28">
        <v>0</v>
      </c>
      <c r="I11" s="28">
        <v>0</v>
      </c>
      <c r="J11" s="46"/>
      <c r="K11" s="47"/>
    </row>
    <row r="12" spans="1:11" s="57" customFormat="1" x14ac:dyDescent="0.2">
      <c r="A12" s="52" t="str">
        <f>'Buget cerere'!A15</f>
        <v>1.4.</v>
      </c>
      <c r="B12" s="53" t="str">
        <f>'Buget cerere'!B15</f>
        <v>Cheltuieli pentru relocarea/protecția utilităților</v>
      </c>
      <c r="C12" s="54">
        <f>'Buget cerere'!I15</f>
        <v>0</v>
      </c>
      <c r="D12" s="55">
        <f>IF(F12+G12+H12+I12&lt;&gt;C12,"EROARE!",F12+G12+H12+I12)</f>
        <v>0</v>
      </c>
      <c r="E12" s="530"/>
      <c r="F12" s="28">
        <v>0</v>
      </c>
      <c r="G12" s="28">
        <v>0</v>
      </c>
      <c r="H12" s="28">
        <v>0</v>
      </c>
      <c r="I12" s="28">
        <v>0</v>
      </c>
      <c r="J12" s="46"/>
      <c r="K12" s="47"/>
    </row>
    <row r="13" spans="1:11" s="51" customFormat="1" x14ac:dyDescent="0.2">
      <c r="A13" s="52"/>
      <c r="B13" s="58" t="str">
        <f>'Buget cerere'!B16</f>
        <v>TOTAL CAPITOL 1</v>
      </c>
      <c r="C13" s="54">
        <f>'Buget cerere'!I16</f>
        <v>0</v>
      </c>
      <c r="D13" s="55">
        <f>IF(F13+G13+H13+I13&lt;&gt;C13,"EROARE!",F13+G13+H13+I13)</f>
        <v>0</v>
      </c>
      <c r="E13" s="531"/>
      <c r="F13" s="55">
        <f>SUM(F9:F12)</f>
        <v>0</v>
      </c>
      <c r="G13" s="55">
        <f>SUM(G9:G12)</f>
        <v>0</v>
      </c>
      <c r="H13" s="55">
        <f>SUM(H9:H12)</f>
        <v>0</v>
      </c>
      <c r="I13" s="55">
        <f>SUM(I9:I12)</f>
        <v>0</v>
      </c>
      <c r="J13" s="46">
        <f t="shared" si="0"/>
        <v>0</v>
      </c>
      <c r="K13" s="47"/>
    </row>
    <row r="14" spans="1:11" s="51" customFormat="1" x14ac:dyDescent="0.2">
      <c r="A14" s="52">
        <f>'Buget cerere'!A17</f>
        <v>2</v>
      </c>
      <c r="B14" s="523" t="str">
        <f>'Buget cerere'!B17:I17</f>
        <v>CAPITOL 2 Cheltuieli pt asigurarea utilităţilor necesare obiectivului</v>
      </c>
      <c r="C14" s="524"/>
      <c r="D14" s="524"/>
      <c r="E14" s="524"/>
      <c r="F14" s="524"/>
      <c r="G14" s="524"/>
      <c r="H14" s="524"/>
      <c r="I14" s="525"/>
      <c r="J14" s="46">
        <f t="shared" si="0"/>
        <v>0</v>
      </c>
      <c r="K14" s="47"/>
    </row>
    <row r="15" spans="1:11" s="57" customFormat="1" x14ac:dyDescent="0.2">
      <c r="A15" s="52" t="str">
        <f>'Buget cerere'!A18</f>
        <v>2.1</v>
      </c>
      <c r="B15" s="60" t="str">
        <f>'Buget cerere'!B18</f>
        <v>Cheltuieli pentru asigurarea utilitatilor necesare obiectivului</v>
      </c>
      <c r="C15" s="54">
        <f>'Buget cerere'!I18</f>
        <v>0</v>
      </c>
      <c r="D15" s="55">
        <f>IF(F15+G15+H15+I15&lt;&gt;C15,"EROARE!",F15+G15+H15+I15)</f>
        <v>0</v>
      </c>
      <c r="E15" s="532"/>
      <c r="F15" s="28">
        <v>0</v>
      </c>
      <c r="G15" s="28">
        <v>0</v>
      </c>
      <c r="H15" s="28">
        <v>0</v>
      </c>
      <c r="I15" s="28">
        <v>0</v>
      </c>
      <c r="J15" s="46">
        <f t="shared" si="0"/>
        <v>0</v>
      </c>
      <c r="K15" s="47"/>
    </row>
    <row r="16" spans="1:11" s="51" customFormat="1" x14ac:dyDescent="0.2">
      <c r="A16" s="52"/>
      <c r="B16" s="58" t="str">
        <f>'Buget cerere'!B19</f>
        <v> TOTAL CAPITOL 2</v>
      </c>
      <c r="C16" s="54">
        <f>'Buget cerere'!I19</f>
        <v>0</v>
      </c>
      <c r="D16" s="55">
        <f>IF(F16+G16+H16+I16&lt;&gt;C16,"EROARE!",F16+G16+H16+I16)</f>
        <v>0</v>
      </c>
      <c r="E16" s="531"/>
      <c r="F16" s="55">
        <f>F15</f>
        <v>0</v>
      </c>
      <c r="G16" s="55">
        <f>G15</f>
        <v>0</v>
      </c>
      <c r="H16" s="55">
        <f>H15</f>
        <v>0</v>
      </c>
      <c r="I16" s="55">
        <f>I15</f>
        <v>0</v>
      </c>
      <c r="J16" s="46">
        <f t="shared" si="0"/>
        <v>0</v>
      </c>
      <c r="K16" s="47"/>
    </row>
    <row r="17" spans="1:11" s="51" customFormat="1" x14ac:dyDescent="0.2">
      <c r="A17" s="52" t="str">
        <f>'Buget cerere'!A20</f>
        <v>3</v>
      </c>
      <c r="B17" s="523" t="str">
        <f>'Buget cerere'!B20:I20</f>
        <v>CAPITOL 3 Cheltuieli pentru proiectare și asistență tehnică</v>
      </c>
      <c r="C17" s="524"/>
      <c r="D17" s="524"/>
      <c r="E17" s="524"/>
      <c r="F17" s="524"/>
      <c r="G17" s="524"/>
      <c r="H17" s="524"/>
      <c r="I17" s="525"/>
      <c r="J17" s="46">
        <f t="shared" si="0"/>
        <v>0</v>
      </c>
      <c r="K17" s="47"/>
    </row>
    <row r="18" spans="1:11" s="57" customFormat="1" ht="26.25" customHeight="1" x14ac:dyDescent="0.2">
      <c r="A18" s="52" t="str">
        <f>'Buget cerere'!A21</f>
        <v>3.1</v>
      </c>
      <c r="B18" s="61" t="str">
        <f>'Buget cerere'!B21</f>
        <v>Studii  (Studii de teren; Raport privind impactul asupra mediului; Alte studii specifice)</v>
      </c>
      <c r="C18" s="54">
        <f>'Buget cerere'!I21</f>
        <v>0</v>
      </c>
      <c r="D18" s="55">
        <f>IF(F18+G18+H18+I18&lt;&gt;C18,"EROARE!",F18+G18+H18+I18)</f>
        <v>0</v>
      </c>
      <c r="E18" s="532"/>
      <c r="F18" s="28">
        <v>0</v>
      </c>
      <c r="G18" s="28">
        <v>0</v>
      </c>
      <c r="H18" s="28">
        <v>0</v>
      </c>
      <c r="I18" s="28">
        <v>0</v>
      </c>
      <c r="J18" s="46">
        <f t="shared" si="0"/>
        <v>0</v>
      </c>
      <c r="K18" s="47"/>
    </row>
    <row r="19" spans="1:11" s="57" customFormat="1" x14ac:dyDescent="0.2">
      <c r="A19" s="52" t="str">
        <f>'Buget cerere'!A22</f>
        <v>3.2</v>
      </c>
      <c r="B19" s="61" t="str">
        <f>'Buget cerere'!B22</f>
        <v>Cheltuieli pentru obținere de avize, acorduri si autorizații</v>
      </c>
      <c r="C19" s="54">
        <f>'Buget cerere'!I22</f>
        <v>0</v>
      </c>
      <c r="D19" s="55">
        <f t="shared" ref="D19:D31" si="1">IF(F19+G19+H19+I19&lt;&gt;C19,"EROARE!",F19+G19+H19+I19)</f>
        <v>0</v>
      </c>
      <c r="E19" s="530"/>
      <c r="F19" s="28">
        <v>0</v>
      </c>
      <c r="G19" s="28">
        <v>0</v>
      </c>
      <c r="H19" s="28">
        <v>0</v>
      </c>
      <c r="I19" s="28">
        <v>0</v>
      </c>
      <c r="J19" s="46">
        <f t="shared" si="0"/>
        <v>0</v>
      </c>
      <c r="K19" s="47"/>
    </row>
    <row r="20" spans="1:11" s="57" customFormat="1" x14ac:dyDescent="0.2">
      <c r="A20" s="52" t="str">
        <f>'Buget cerere'!A23</f>
        <v>3.3</v>
      </c>
      <c r="B20" s="61" t="str">
        <f>'Buget cerere'!B23</f>
        <v>Expertiza tehnica</v>
      </c>
      <c r="C20" s="54">
        <f>'Buget cerere'!I23</f>
        <v>0</v>
      </c>
      <c r="D20" s="55">
        <f t="shared" si="1"/>
        <v>0</v>
      </c>
      <c r="E20" s="530"/>
      <c r="F20" s="28">
        <v>0</v>
      </c>
      <c r="G20" s="28">
        <v>0</v>
      </c>
      <c r="H20" s="28">
        <v>0</v>
      </c>
      <c r="I20" s="28">
        <v>0</v>
      </c>
      <c r="J20" s="46">
        <f t="shared" si="0"/>
        <v>0</v>
      </c>
      <c r="K20" s="47"/>
    </row>
    <row r="21" spans="1:11" s="57" customFormat="1" x14ac:dyDescent="0.2">
      <c r="A21" s="52" t="str">
        <f>'Buget cerere'!A24</f>
        <v>3.4</v>
      </c>
      <c r="B21" s="61" t="str">
        <f>'Buget cerere'!B24</f>
        <v>CertificareaCertificarea performanţei energetice şi auditul energetic al clădirilor</v>
      </c>
      <c r="C21" s="54">
        <f>'Buget cerere'!I24</f>
        <v>0</v>
      </c>
      <c r="D21" s="55">
        <f t="shared" si="1"/>
        <v>0</v>
      </c>
      <c r="E21" s="530"/>
      <c r="F21" s="28">
        <v>0</v>
      </c>
      <c r="G21" s="28">
        <v>0</v>
      </c>
      <c r="H21" s="28">
        <v>0</v>
      </c>
      <c r="I21" s="28">
        <v>0</v>
      </c>
      <c r="J21" s="46">
        <f t="shared" si="0"/>
        <v>0</v>
      </c>
      <c r="K21" s="47"/>
    </row>
    <row r="22" spans="1:11" s="57" customFormat="1" x14ac:dyDescent="0.2">
      <c r="A22" s="52" t="str">
        <f>'Buget cerere'!A25</f>
        <v>3.5</v>
      </c>
      <c r="B22" s="61" t="str">
        <f>'Buget cerere'!B25</f>
        <v>Proiectare</v>
      </c>
      <c r="C22" s="54">
        <f>'Buget cerere'!I25</f>
        <v>0</v>
      </c>
      <c r="D22" s="55">
        <f t="shared" si="1"/>
        <v>0</v>
      </c>
      <c r="E22" s="530"/>
      <c r="F22" s="28">
        <v>0</v>
      </c>
      <c r="G22" s="28">
        <v>0</v>
      </c>
      <c r="H22" s="28">
        <v>0</v>
      </c>
      <c r="I22" s="28">
        <v>0</v>
      </c>
      <c r="J22" s="46">
        <f t="shared" si="0"/>
        <v>0</v>
      </c>
      <c r="K22" s="47"/>
    </row>
    <row r="23" spans="1:11" s="57" customFormat="1" x14ac:dyDescent="0.2">
      <c r="A23" s="52" t="str">
        <f>'Buget cerere'!A26</f>
        <v>3.6</v>
      </c>
      <c r="B23" s="61" t="str">
        <f>'Buget cerere'!B26</f>
        <v>Elaborare proceduri atribuire</v>
      </c>
      <c r="C23" s="54" t="str">
        <f>'Buget cerere'!I26</f>
        <v>N/A</v>
      </c>
      <c r="D23" s="54" t="s">
        <v>457</v>
      </c>
      <c r="E23" s="530"/>
      <c r="F23" s="54" t="s">
        <v>457</v>
      </c>
      <c r="G23" s="54" t="s">
        <v>457</v>
      </c>
      <c r="H23" s="54" t="s">
        <v>457</v>
      </c>
      <c r="I23" s="54" t="s">
        <v>457</v>
      </c>
      <c r="J23" s="46"/>
      <c r="K23" s="47"/>
    </row>
    <row r="24" spans="1:11" s="57" customFormat="1" x14ac:dyDescent="0.2">
      <c r="A24" s="52" t="str">
        <f>'Buget cerere'!A27</f>
        <v>3.7</v>
      </c>
      <c r="B24" s="61" t="str">
        <f>'Buget cerere'!B27</f>
        <v>Consultanţă</v>
      </c>
      <c r="C24" s="54" t="str">
        <f>'Buget cerere'!I27</f>
        <v>N/A</v>
      </c>
      <c r="D24" s="54" t="s">
        <v>457</v>
      </c>
      <c r="E24" s="530"/>
      <c r="F24" s="54" t="s">
        <v>457</v>
      </c>
      <c r="G24" s="54" t="s">
        <v>457</v>
      </c>
      <c r="H24" s="54" t="s">
        <v>457</v>
      </c>
      <c r="I24" s="54" t="s">
        <v>457</v>
      </c>
      <c r="J24" s="46"/>
      <c r="K24" s="47"/>
    </row>
    <row r="25" spans="1:11" s="57" customFormat="1" x14ac:dyDescent="0.2">
      <c r="A25" s="52" t="str">
        <f>'Buget cerere'!A28</f>
        <v>3.7.1</v>
      </c>
      <c r="B25" s="61" t="str">
        <f>'Buget cerere'!B28</f>
        <v>Managementul de pManagementul de proiect pentru obiectivul de investiţii</v>
      </c>
      <c r="C25" s="54" t="str">
        <f>'Buget cerere'!I28</f>
        <v>N/A</v>
      </c>
      <c r="D25" s="54" t="s">
        <v>457</v>
      </c>
      <c r="E25" s="530"/>
      <c r="F25" s="54" t="s">
        <v>457</v>
      </c>
      <c r="G25" s="54" t="s">
        <v>457</v>
      </c>
      <c r="H25" s="54" t="s">
        <v>457</v>
      </c>
      <c r="I25" s="54" t="s">
        <v>457</v>
      </c>
      <c r="J25" s="46"/>
      <c r="K25" s="47"/>
    </row>
    <row r="26" spans="1:11" s="57" customFormat="1" x14ac:dyDescent="0.2">
      <c r="A26" s="52" t="str">
        <f>'Buget cerere'!A29</f>
        <v>3.7.2</v>
      </c>
      <c r="B26" s="61" t="str">
        <f>'Buget cerere'!B29</f>
        <v>Auditul financiar</v>
      </c>
      <c r="C26" s="54" t="str">
        <f>'Buget cerere'!I29</f>
        <v>N/A</v>
      </c>
      <c r="D26" s="54" t="s">
        <v>457</v>
      </c>
      <c r="E26" s="530"/>
      <c r="F26" s="54" t="s">
        <v>457</v>
      </c>
      <c r="G26" s="54" t="s">
        <v>457</v>
      </c>
      <c r="H26" s="54" t="s">
        <v>457</v>
      </c>
      <c r="I26" s="54" t="s">
        <v>457</v>
      </c>
      <c r="J26" s="46"/>
      <c r="K26" s="47"/>
    </row>
    <row r="27" spans="1:11" s="57" customFormat="1" x14ac:dyDescent="0.2">
      <c r="A27" s="52" t="str">
        <f>'Buget cerere'!A30</f>
        <v>3.8</v>
      </c>
      <c r="B27" s="61" t="str">
        <f>'Buget cerere'!B30</f>
        <v>Asistenţă tehnică</v>
      </c>
      <c r="C27" s="54">
        <f>'Buget cerere'!I30</f>
        <v>0</v>
      </c>
      <c r="D27" s="55">
        <f t="shared" si="1"/>
        <v>0</v>
      </c>
      <c r="E27" s="530"/>
      <c r="F27" s="296">
        <f>SUM(F28:F30)</f>
        <v>0</v>
      </c>
      <c r="G27" s="296">
        <f>SUM(G28:G30)</f>
        <v>0</v>
      </c>
      <c r="H27" s="296">
        <f>SUM(H28:H30)</f>
        <v>0</v>
      </c>
      <c r="I27" s="296">
        <f>SUM(I28:I30)</f>
        <v>0</v>
      </c>
      <c r="J27" s="46"/>
      <c r="K27" s="47"/>
    </row>
    <row r="28" spans="1:11" s="57" customFormat="1" x14ac:dyDescent="0.2">
      <c r="A28" s="52" t="str">
        <f>'Buget cerere'!A31</f>
        <v>3.8.1</v>
      </c>
      <c r="B28" s="61" t="str">
        <f>'Buget cerere'!B31</f>
        <v xml:space="preserve"> Asistenţă tehnică din partea proiectantului</v>
      </c>
      <c r="C28" s="54">
        <f>'Buget cerere'!I31</f>
        <v>0</v>
      </c>
      <c r="D28" s="55">
        <f t="shared" si="1"/>
        <v>0</v>
      </c>
      <c r="E28" s="530"/>
      <c r="F28" s="28">
        <v>0</v>
      </c>
      <c r="G28" s="28">
        <v>0</v>
      </c>
      <c r="H28" s="28">
        <v>0</v>
      </c>
      <c r="I28" s="28">
        <v>0</v>
      </c>
      <c r="J28" s="46"/>
      <c r="K28" s="47"/>
    </row>
    <row r="29" spans="1:11" s="57" customFormat="1" x14ac:dyDescent="0.2">
      <c r="A29" s="52" t="str">
        <f>'Buget cerere'!A32</f>
        <v>3.8.2</v>
      </c>
      <c r="B29" s="61" t="str">
        <f>'Buget cerere'!B32</f>
        <v>Dirigenţie de şantier</v>
      </c>
      <c r="C29" s="54">
        <f>'Buget cerere'!I32</f>
        <v>0</v>
      </c>
      <c r="D29" s="55">
        <f t="shared" si="1"/>
        <v>0</v>
      </c>
      <c r="E29" s="530"/>
      <c r="F29" s="28">
        <v>0</v>
      </c>
      <c r="G29" s="28">
        <v>0</v>
      </c>
      <c r="H29" s="28">
        <v>0</v>
      </c>
      <c r="I29" s="28">
        <v>0</v>
      </c>
      <c r="J29" s="46"/>
      <c r="K29" s="47"/>
    </row>
    <row r="30" spans="1:11" s="57" customFormat="1" ht="24" x14ac:dyDescent="0.2">
      <c r="A30" s="26" t="s">
        <v>455</v>
      </c>
      <c r="B30" s="61" t="s">
        <v>456</v>
      </c>
      <c r="C30" s="54">
        <f>'Buget cerere'!I33</f>
        <v>0</v>
      </c>
      <c r="D30" s="55">
        <f t="shared" si="1"/>
        <v>0</v>
      </c>
      <c r="E30" s="530"/>
      <c r="F30" s="28">
        <v>0</v>
      </c>
      <c r="G30" s="28">
        <v>0</v>
      </c>
      <c r="H30" s="28">
        <v>0</v>
      </c>
      <c r="I30" s="28">
        <v>0</v>
      </c>
      <c r="J30" s="46"/>
      <c r="K30" s="47"/>
    </row>
    <row r="31" spans="1:11" s="51" customFormat="1" x14ac:dyDescent="0.2">
      <c r="A31" s="52"/>
      <c r="B31" s="62" t="str">
        <f>'Buget cerere'!B34</f>
        <v> TOTAL CAPITOL 3</v>
      </c>
      <c r="C31" s="54">
        <f>'Buget cerere'!I34</f>
        <v>0</v>
      </c>
      <c r="D31" s="55">
        <f t="shared" si="1"/>
        <v>0</v>
      </c>
      <c r="E31" s="531"/>
      <c r="F31" s="55">
        <f>F18+F19+F20+F21+F22+F27</f>
        <v>0</v>
      </c>
      <c r="G31" s="55">
        <f>G18+G19+G20+G21+G22+G27</f>
        <v>0</v>
      </c>
      <c r="H31" s="55">
        <f>H18+H19+H20+H21+H22+H27</f>
        <v>0</v>
      </c>
      <c r="I31" s="55">
        <f>I18+I19+I20+I21+I22+I27</f>
        <v>0</v>
      </c>
      <c r="J31" s="46">
        <f t="shared" si="0"/>
        <v>0</v>
      </c>
      <c r="K31" s="47"/>
    </row>
    <row r="32" spans="1:11" s="51" customFormat="1" x14ac:dyDescent="0.2">
      <c r="A32" s="52">
        <f>'Buget cerere'!A35</f>
        <v>4</v>
      </c>
      <c r="B32" s="513" t="str">
        <f>'Buget cerere'!B35:I35</f>
        <v>CAPITOLUL 4 Cheltuieli pentru investiţia de bază</v>
      </c>
      <c r="C32" s="514"/>
      <c r="D32" s="514"/>
      <c r="E32" s="514"/>
      <c r="F32" s="514"/>
      <c r="G32" s="514"/>
      <c r="H32" s="514"/>
      <c r="I32" s="515"/>
      <c r="J32" s="46">
        <f t="shared" si="0"/>
        <v>0</v>
      </c>
      <c r="K32" s="47"/>
    </row>
    <row r="33" spans="1:11" s="57" customFormat="1" x14ac:dyDescent="0.2">
      <c r="A33" s="52" t="str">
        <f>'Buget cerere'!A37</f>
        <v>4.1</v>
      </c>
      <c r="B33" s="31" t="str">
        <f>'Buget cerere'!B37</f>
        <v>Construcţii şi instalaţii</v>
      </c>
      <c r="C33" s="54">
        <f>'Buget cerere'!I37+'Buget cerere'!I46</f>
        <v>0</v>
      </c>
      <c r="D33" s="55">
        <f t="shared" ref="D33:D39" si="2">IF(F33+G33+H33+I33&lt;&gt;C33,"EROARE!",F33+G33+H33+I33)</f>
        <v>0</v>
      </c>
      <c r="E33" s="532"/>
      <c r="F33" s="28">
        <v>0</v>
      </c>
      <c r="G33" s="28">
        <v>0</v>
      </c>
      <c r="H33" s="28">
        <v>0</v>
      </c>
      <c r="I33" s="28">
        <v>0</v>
      </c>
      <c r="J33" s="46">
        <f t="shared" si="0"/>
        <v>0</v>
      </c>
      <c r="K33" s="47"/>
    </row>
    <row r="34" spans="1:11" s="57" customFormat="1" ht="29.25" customHeight="1" x14ac:dyDescent="0.2">
      <c r="A34" s="52" t="str">
        <f>'Buget cerere'!A38</f>
        <v>4.2</v>
      </c>
      <c r="B34" s="31" t="str">
        <f>'Buget cerere'!B38</f>
        <v>Montaj utilaje, echipamente tehnologice și funcționale</v>
      </c>
      <c r="C34" s="54">
        <f>'Buget cerere'!I38</f>
        <v>0</v>
      </c>
      <c r="D34" s="55">
        <f t="shared" si="2"/>
        <v>0</v>
      </c>
      <c r="E34" s="530"/>
      <c r="F34" s="28">
        <v>0</v>
      </c>
      <c r="G34" s="28">
        <v>0</v>
      </c>
      <c r="H34" s="28">
        <v>0</v>
      </c>
      <c r="I34" s="28">
        <v>0</v>
      </c>
      <c r="J34" s="46">
        <f t="shared" si="0"/>
        <v>0</v>
      </c>
      <c r="K34" s="47"/>
    </row>
    <row r="35" spans="1:11" s="57" customFormat="1" x14ac:dyDescent="0.2">
      <c r="A35" s="52" t="str">
        <f>'Buget cerere'!A39</f>
        <v>4.3</v>
      </c>
      <c r="B35" s="31" t="str">
        <f>'Buget cerere'!B39</f>
        <v>Utilaje, echipamente tehnologice şi funcționale care necesită  montaj</v>
      </c>
      <c r="C35" s="54">
        <f>'Buget cerere'!I39</f>
        <v>0</v>
      </c>
      <c r="D35" s="55">
        <f t="shared" si="2"/>
        <v>0</v>
      </c>
      <c r="E35" s="530"/>
      <c r="F35" s="28">
        <v>0</v>
      </c>
      <c r="G35" s="28">
        <v>0</v>
      </c>
      <c r="H35" s="28">
        <v>0</v>
      </c>
      <c r="I35" s="28">
        <v>0</v>
      </c>
      <c r="J35" s="46">
        <f t="shared" si="0"/>
        <v>0</v>
      </c>
      <c r="K35" s="47"/>
    </row>
    <row r="36" spans="1:11" s="51" customFormat="1" x14ac:dyDescent="0.2">
      <c r="A36" s="52" t="str">
        <f>'Buget cerere'!A40</f>
        <v>4.4</v>
      </c>
      <c r="B36" s="31" t="str">
        <f>'Buget cerere'!B40</f>
        <v>Utilaje, echipamente tehnologice şi funcționale care nu necesită montaj și echipamente de transport</v>
      </c>
      <c r="C36" s="54">
        <f>'Buget cerere'!I40</f>
        <v>0</v>
      </c>
      <c r="D36" s="55">
        <f t="shared" si="2"/>
        <v>0</v>
      </c>
      <c r="E36" s="531"/>
      <c r="F36" s="28">
        <v>0</v>
      </c>
      <c r="G36" s="28">
        <v>0</v>
      </c>
      <c r="H36" s="28">
        <v>0</v>
      </c>
      <c r="I36" s="28">
        <v>0</v>
      </c>
      <c r="J36" s="46">
        <f t="shared" si="0"/>
        <v>0</v>
      </c>
      <c r="K36" s="47"/>
    </row>
    <row r="37" spans="1:11" s="51" customFormat="1" x14ac:dyDescent="0.2">
      <c r="A37" s="52" t="str">
        <f>'Buget cerere'!A41</f>
        <v>4.5</v>
      </c>
      <c r="B37" s="31" t="str">
        <f>'Buget cerere'!B41</f>
        <v>Dotări</v>
      </c>
      <c r="C37" s="54">
        <f>'Buget cerere'!I41</f>
        <v>0</v>
      </c>
      <c r="D37" s="55">
        <f t="shared" si="2"/>
        <v>0</v>
      </c>
      <c r="E37" s="63"/>
      <c r="F37" s="28">
        <v>0</v>
      </c>
      <c r="G37" s="28">
        <v>0</v>
      </c>
      <c r="H37" s="28">
        <v>0</v>
      </c>
      <c r="I37" s="28">
        <v>0</v>
      </c>
      <c r="J37" s="46"/>
      <c r="K37" s="47"/>
    </row>
    <row r="38" spans="1:11" s="51" customFormat="1" x14ac:dyDescent="0.2">
      <c r="A38" s="52" t="str">
        <f>'Buget cerere'!A42</f>
        <v>4.6</v>
      </c>
      <c r="B38" s="31" t="str">
        <f>'Buget cerere'!B42</f>
        <v>Active necorporale</v>
      </c>
      <c r="C38" s="54">
        <f>'Buget cerere'!I42</f>
        <v>0</v>
      </c>
      <c r="D38" s="55">
        <f t="shared" si="2"/>
        <v>0</v>
      </c>
      <c r="E38" s="63"/>
      <c r="F38" s="28">
        <v>0</v>
      </c>
      <c r="G38" s="28">
        <v>0</v>
      </c>
      <c r="H38" s="28">
        <v>0</v>
      </c>
      <c r="I38" s="28">
        <v>0</v>
      </c>
      <c r="J38" s="46"/>
      <c r="K38" s="47"/>
    </row>
    <row r="39" spans="1:11" s="51" customFormat="1" x14ac:dyDescent="0.2">
      <c r="A39" s="52"/>
      <c r="B39" s="62" t="str">
        <f>'Buget cerere'!B47</f>
        <v>TOTAL CAPITOL 4</v>
      </c>
      <c r="C39" s="54">
        <f>'Buget cerere'!I47</f>
        <v>0</v>
      </c>
      <c r="D39" s="55">
        <f t="shared" si="2"/>
        <v>0</v>
      </c>
      <c r="E39" s="63"/>
      <c r="F39" s="55">
        <f>SUM(F33:F38)</f>
        <v>0</v>
      </c>
      <c r="G39" s="55">
        <f>SUM(G33:G38)</f>
        <v>0</v>
      </c>
      <c r="H39" s="55">
        <f>SUM(H33:H38)</f>
        <v>0</v>
      </c>
      <c r="I39" s="55">
        <f>SUM(I33:I38)</f>
        <v>0</v>
      </c>
      <c r="J39" s="46">
        <f t="shared" si="0"/>
        <v>0</v>
      </c>
      <c r="K39" s="47"/>
    </row>
    <row r="40" spans="1:11" s="51" customFormat="1" x14ac:dyDescent="0.2">
      <c r="A40" s="52" t="str">
        <f>'Buget cerere'!A48</f>
        <v>5</v>
      </c>
      <c r="B40" s="513" t="str">
        <f>'Buget cerere'!B48:I48</f>
        <v>CAPITOLUL 5   Alte cheltuieli</v>
      </c>
      <c r="C40" s="514"/>
      <c r="D40" s="514"/>
      <c r="E40" s="514"/>
      <c r="F40" s="514"/>
      <c r="G40" s="514"/>
      <c r="H40" s="514"/>
      <c r="I40" s="515"/>
      <c r="J40" s="46">
        <f t="shared" si="0"/>
        <v>0</v>
      </c>
      <c r="K40" s="47"/>
    </row>
    <row r="41" spans="1:11" s="57" customFormat="1" x14ac:dyDescent="0.2">
      <c r="A41" s="52" t="str">
        <f>'Buget cerere'!A49</f>
        <v>5.1.</v>
      </c>
      <c r="B41" s="31" t="str">
        <f>'Buget cerere'!B49</f>
        <v>Organizare de șantier</v>
      </c>
      <c r="C41" s="54">
        <f>'Buget cerere'!I49</f>
        <v>0</v>
      </c>
      <c r="D41" s="55">
        <f t="shared" ref="D41:D45" si="3">IF(F41+G41+H41+I41&lt;&gt;C41,"EROARE!",F41+G41+H41+I41)</f>
        <v>0</v>
      </c>
      <c r="E41" s="532"/>
      <c r="F41" s="64">
        <f>F42+F43</f>
        <v>0</v>
      </c>
      <c r="G41" s="64">
        <f>G42+G43</f>
        <v>0</v>
      </c>
      <c r="H41" s="64">
        <f>H42+H43</f>
        <v>0</v>
      </c>
      <c r="I41" s="64">
        <f>I42+I43</f>
        <v>0</v>
      </c>
      <c r="J41" s="46">
        <f t="shared" si="0"/>
        <v>0</v>
      </c>
      <c r="K41" s="47"/>
    </row>
    <row r="42" spans="1:11" s="57" customFormat="1" x14ac:dyDescent="0.2">
      <c r="A42" s="52" t="str">
        <f>'Buget cerere'!A50</f>
        <v>5.1.1</v>
      </c>
      <c r="B42" s="65" t="str">
        <f>'Buget cerere'!B50</f>
        <v>Lucrari de constructii si instalatii aferente organizarii de santier</v>
      </c>
      <c r="C42" s="54">
        <f>'Buget cerere'!I50</f>
        <v>0</v>
      </c>
      <c r="D42" s="55">
        <f t="shared" si="3"/>
        <v>0</v>
      </c>
      <c r="E42" s="530"/>
      <c r="F42" s="28">
        <v>0</v>
      </c>
      <c r="G42" s="28">
        <v>0</v>
      </c>
      <c r="H42" s="28">
        <v>0</v>
      </c>
      <c r="I42" s="28">
        <v>0</v>
      </c>
      <c r="J42" s="46">
        <f t="shared" si="0"/>
        <v>0</v>
      </c>
      <c r="K42" s="47"/>
    </row>
    <row r="43" spans="1:11" s="51" customFormat="1" x14ac:dyDescent="0.2">
      <c r="A43" s="52" t="str">
        <f>'Buget cerere'!A51</f>
        <v>5.1.2</v>
      </c>
      <c r="B43" s="65" t="str">
        <f>'Buget cerere'!B51</f>
        <v>Cheltuieli conexe organizării de şantier</v>
      </c>
      <c r="C43" s="54">
        <f>'Buget cerere'!I51</f>
        <v>0</v>
      </c>
      <c r="D43" s="55">
        <f t="shared" si="3"/>
        <v>0</v>
      </c>
      <c r="E43" s="531"/>
      <c r="F43" s="28">
        <v>0</v>
      </c>
      <c r="G43" s="28">
        <v>0</v>
      </c>
      <c r="H43" s="28">
        <v>0</v>
      </c>
      <c r="I43" s="28">
        <v>0</v>
      </c>
      <c r="J43" s="46">
        <f t="shared" si="0"/>
        <v>0</v>
      </c>
      <c r="K43" s="47"/>
    </row>
    <row r="44" spans="1:11" s="51" customFormat="1" x14ac:dyDescent="0.2">
      <c r="A44" s="52" t="str">
        <f>'Buget cerere'!A52</f>
        <v>5.2</v>
      </c>
      <c r="B44" s="31" t="str">
        <f>'Buget cerere'!B52</f>
        <v>Comisioane, cote, taxe ( cheltuieli eligibile sunt cele aferente liniilor 5.2.2, 5.2.3, 5.2.4 si 5.2.5 din Devizul general, Cheltuielile aferente liniei 5.2.1 din devizul general este cheltuiala neeligibila)</v>
      </c>
      <c r="C44" s="54">
        <f>'Buget cerere'!I52</f>
        <v>0</v>
      </c>
      <c r="D44" s="55">
        <f t="shared" si="3"/>
        <v>0</v>
      </c>
      <c r="E44" s="66"/>
      <c r="F44" s="28">
        <v>0</v>
      </c>
      <c r="G44" s="28">
        <v>0</v>
      </c>
      <c r="H44" s="28">
        <v>0</v>
      </c>
      <c r="I44" s="28">
        <v>0</v>
      </c>
      <c r="J44" s="46">
        <f t="shared" si="0"/>
        <v>0</v>
      </c>
      <c r="K44" s="47"/>
    </row>
    <row r="45" spans="1:11" s="57" customFormat="1" x14ac:dyDescent="0.2">
      <c r="A45" s="52" t="str">
        <f>'Buget cerere'!A53</f>
        <v>5.3</v>
      </c>
      <c r="B45" s="31" t="str">
        <f>'Buget cerere'!B53</f>
        <v>Cheltuieli diverse și neprevăzute</v>
      </c>
      <c r="C45" s="54">
        <f>'Buget cerere'!I53</f>
        <v>0</v>
      </c>
      <c r="D45" s="55">
        <f t="shared" si="3"/>
        <v>0</v>
      </c>
      <c r="E45" s="532"/>
      <c r="F45" s="28">
        <v>0</v>
      </c>
      <c r="G45" s="28">
        <v>0</v>
      </c>
      <c r="H45" s="28">
        <v>0</v>
      </c>
      <c r="I45" s="28">
        <v>0</v>
      </c>
      <c r="J45" s="46">
        <f t="shared" si="0"/>
        <v>0</v>
      </c>
      <c r="K45" s="47"/>
    </row>
    <row r="46" spans="1:11" s="57" customFormat="1" x14ac:dyDescent="0.2">
      <c r="A46" s="52" t="str">
        <f>'Buget cerere'!A54</f>
        <v>5.4</v>
      </c>
      <c r="B46" s="31" t="str">
        <f>'Buget cerere'!B54</f>
        <v>Cheltuieli pentru informare şi publicitate</v>
      </c>
      <c r="C46" s="54" t="str">
        <f>'Buget cerere'!I54</f>
        <v>N/A</v>
      </c>
      <c r="D46" s="55" t="s">
        <v>457</v>
      </c>
      <c r="E46" s="530"/>
      <c r="F46" s="296" t="s">
        <v>457</v>
      </c>
      <c r="G46" s="296" t="s">
        <v>457</v>
      </c>
      <c r="H46" s="296" t="s">
        <v>457</v>
      </c>
      <c r="I46" s="296" t="s">
        <v>457</v>
      </c>
      <c r="J46" s="46"/>
      <c r="K46" s="47"/>
    </row>
    <row r="47" spans="1:11" s="51" customFormat="1" x14ac:dyDescent="0.2">
      <c r="A47" s="52"/>
      <c r="B47" s="62" t="str">
        <f>'Buget cerere'!B55</f>
        <v>TOTAL CAPITOL 5</v>
      </c>
      <c r="C47" s="54">
        <f>'Buget cerere'!I55</f>
        <v>0</v>
      </c>
      <c r="D47" s="55">
        <f>IF(F47+G47+H47+I47&lt;&gt;C47,"EROARE!",F47+G47+H47+I47)</f>
        <v>0</v>
      </c>
      <c r="E47" s="531"/>
      <c r="F47" s="55">
        <f>F41+F44+F45</f>
        <v>0</v>
      </c>
      <c r="G47" s="55">
        <f>G41+G44+G45</f>
        <v>0</v>
      </c>
      <c r="H47" s="55">
        <f>H41+H44+H45</f>
        <v>0</v>
      </c>
      <c r="I47" s="55">
        <f>I41+I44+I45</f>
        <v>0</v>
      </c>
      <c r="J47" s="46">
        <f t="shared" si="0"/>
        <v>0</v>
      </c>
      <c r="K47" s="47"/>
    </row>
    <row r="48" spans="1:11" s="51" customFormat="1" x14ac:dyDescent="0.2">
      <c r="A48" s="52" t="str">
        <f>'Buget cerere'!A56</f>
        <v>6</v>
      </c>
      <c r="B48" s="513" t="str">
        <f>'Buget cerere'!B56:I56</f>
        <v>CAPITOLUL 6 Cheltuieli pentru probe tehnologice şi teste</v>
      </c>
      <c r="C48" s="514"/>
      <c r="D48" s="514"/>
      <c r="E48" s="514"/>
      <c r="F48" s="514"/>
      <c r="G48" s="514"/>
      <c r="H48" s="514"/>
      <c r="I48" s="515"/>
      <c r="J48" s="46">
        <f t="shared" si="0"/>
        <v>0</v>
      </c>
      <c r="K48" s="47"/>
    </row>
    <row r="49" spans="1:13" s="51" customFormat="1" x14ac:dyDescent="0.2">
      <c r="A49" s="52" t="str">
        <f>'Buget cerere'!A57</f>
        <v>6.1</v>
      </c>
      <c r="B49" s="31" t="str">
        <f>'Buget cerere'!B57</f>
        <v>Pregătirea personalului de exploatare</v>
      </c>
      <c r="C49" s="54">
        <f>'Buget cerere'!I57</f>
        <v>0</v>
      </c>
      <c r="D49" s="55">
        <f>IF(F49+G49+H49+I49&lt;&gt;C49,"EROARE!",F49+G49+H49+I49)</f>
        <v>0</v>
      </c>
      <c r="E49" s="532"/>
      <c r="F49" s="28">
        <v>0</v>
      </c>
      <c r="G49" s="28">
        <v>0</v>
      </c>
      <c r="H49" s="28">
        <v>0</v>
      </c>
      <c r="I49" s="28">
        <v>0</v>
      </c>
      <c r="J49" s="46">
        <f t="shared" si="0"/>
        <v>0</v>
      </c>
      <c r="K49" s="47"/>
    </row>
    <row r="50" spans="1:13" s="51" customFormat="1" x14ac:dyDescent="0.2">
      <c r="A50" s="52" t="str">
        <f>'Buget cerere'!A58</f>
        <v>6.2</v>
      </c>
      <c r="B50" s="31" t="str">
        <f>'Buget cerere'!B58</f>
        <v>Probe tehnologice şi teste</v>
      </c>
      <c r="C50" s="54">
        <f>'Buget cerere'!I58</f>
        <v>0</v>
      </c>
      <c r="D50" s="55">
        <f>IF(F50+G50+H50+I50&lt;&gt;C50,"EROARE!",F50+G50+H50+I50)</f>
        <v>0</v>
      </c>
      <c r="E50" s="530"/>
      <c r="F50" s="28">
        <v>0</v>
      </c>
      <c r="G50" s="28">
        <v>0</v>
      </c>
      <c r="H50" s="28">
        <v>0</v>
      </c>
      <c r="I50" s="28">
        <v>0</v>
      </c>
      <c r="J50" s="46"/>
      <c r="K50" s="47"/>
    </row>
    <row r="51" spans="1:13" s="51" customFormat="1" x14ac:dyDescent="0.2">
      <c r="A51" s="52"/>
      <c r="B51" s="62" t="str">
        <f>'Buget cerere'!B59</f>
        <v>TOTAL CAPITOL 6</v>
      </c>
      <c r="C51" s="54">
        <f>'Buget cerere'!I59</f>
        <v>0</v>
      </c>
      <c r="D51" s="55">
        <f>IF(F51+G51+H51+I51&lt;&gt;C51,"EROARE!",F51+G51+H51+I51)</f>
        <v>0</v>
      </c>
      <c r="E51" s="531"/>
      <c r="F51" s="55">
        <f>SUM(F49:F50)</f>
        <v>0</v>
      </c>
      <c r="G51" s="55">
        <f>SUM(G49:G50)</f>
        <v>0</v>
      </c>
      <c r="H51" s="55">
        <f>SUM(H49:H50)</f>
        <v>0</v>
      </c>
      <c r="I51" s="55">
        <f>SUM(I49:I50)</f>
        <v>0</v>
      </c>
      <c r="J51" s="46">
        <f t="shared" si="0"/>
        <v>0</v>
      </c>
      <c r="K51" s="47"/>
    </row>
    <row r="52" spans="1:13" s="51" customFormat="1" ht="36" x14ac:dyDescent="0.2">
      <c r="A52" s="26" t="s">
        <v>461</v>
      </c>
      <c r="B52" s="365" t="s">
        <v>462</v>
      </c>
      <c r="C52" s="54"/>
      <c r="D52" s="55"/>
      <c r="E52" s="45"/>
      <c r="F52" s="55"/>
      <c r="G52" s="55"/>
      <c r="H52" s="55"/>
      <c r="I52" s="55"/>
      <c r="J52" s="46"/>
      <c r="K52" s="47"/>
    </row>
    <row r="53" spans="1:13" s="51" customFormat="1" ht="24" x14ac:dyDescent="0.2">
      <c r="A53" s="26" t="s">
        <v>463</v>
      </c>
      <c r="B53" s="33" t="s">
        <v>501</v>
      </c>
      <c r="C53" s="54">
        <f>'Buget cerere'!I61</f>
        <v>0</v>
      </c>
      <c r="D53" s="55">
        <f t="shared" ref="D53:D55" si="4">IF(F53+G53+H53+I53&lt;&gt;C53,"EROARE!",F53+G53+H53+I53)</f>
        <v>0</v>
      </c>
      <c r="E53" s="45"/>
      <c r="F53" s="28">
        <v>0</v>
      </c>
      <c r="G53" s="28">
        <v>0</v>
      </c>
      <c r="H53" s="28">
        <v>0</v>
      </c>
      <c r="I53" s="28">
        <v>0</v>
      </c>
      <c r="J53" s="46"/>
      <c r="K53" s="47"/>
    </row>
    <row r="54" spans="1:13" s="51" customFormat="1" x14ac:dyDescent="0.2">
      <c r="A54" s="26" t="s">
        <v>464</v>
      </c>
      <c r="B54" s="33" t="s">
        <v>465</v>
      </c>
      <c r="C54" s="54">
        <f>'Buget cerere'!I62</f>
        <v>0</v>
      </c>
      <c r="D54" s="55">
        <f t="shared" si="4"/>
        <v>0</v>
      </c>
      <c r="E54" s="45"/>
      <c r="F54" s="28">
        <v>0</v>
      </c>
      <c r="G54" s="28">
        <v>0</v>
      </c>
      <c r="H54" s="28">
        <v>0</v>
      </c>
      <c r="I54" s="28">
        <v>0</v>
      </c>
      <c r="J54" s="46"/>
      <c r="K54" s="47"/>
    </row>
    <row r="55" spans="1:13" s="51" customFormat="1" x14ac:dyDescent="0.2">
      <c r="A55" s="26"/>
      <c r="B55" s="29" t="s">
        <v>488</v>
      </c>
      <c r="C55" s="54">
        <f>'Buget cerere'!I63</f>
        <v>0</v>
      </c>
      <c r="D55" s="55">
        <f t="shared" si="4"/>
        <v>0</v>
      </c>
      <c r="E55" s="45"/>
      <c r="F55" s="55">
        <f>SUM(F53:F54)</f>
        <v>0</v>
      </c>
      <c r="G55" s="55">
        <f>SUM(G53:G54)</f>
        <v>0</v>
      </c>
      <c r="H55" s="55">
        <f>SUM(H53:H54)</f>
        <v>0</v>
      </c>
      <c r="I55" s="55">
        <f>SUM(I53:I54)</f>
        <v>0</v>
      </c>
      <c r="J55" s="46"/>
      <c r="K55" s="47"/>
    </row>
    <row r="56" spans="1:13" s="51" customFormat="1" x14ac:dyDescent="0.2">
      <c r="A56" s="329">
        <f>'Buget cerere'!A64</f>
        <v>8</v>
      </c>
      <c r="B56" s="31" t="str">
        <f>'Buget cerere'!B64</f>
        <v>CAPITOLUL 8 Alte cheltuieli pentru implementarea proiectului</v>
      </c>
      <c r="C56" s="54"/>
      <c r="D56" s="55"/>
      <c r="E56" s="45"/>
      <c r="F56" s="55"/>
      <c r="G56" s="55"/>
      <c r="H56" s="55"/>
      <c r="I56" s="55"/>
      <c r="J56" s="46"/>
      <c r="K56" s="47"/>
    </row>
    <row r="57" spans="1:13" s="51" customFormat="1" x14ac:dyDescent="0.2">
      <c r="A57" s="329">
        <f>'Buget cerere'!A65</f>
        <v>8.1</v>
      </c>
      <c r="B57" s="31" t="str">
        <f>'Buget cerere'!B65</f>
        <v>Cheltuieli aferente activităților de promovarea dezvoltării economice, integrarea și inovarea socială în conexiune cu  infrastructura care face obiectul cererii de finanțare</v>
      </c>
      <c r="C57" s="54">
        <f>'Buget cerere'!I65</f>
        <v>0</v>
      </c>
      <c r="D57" s="55">
        <f t="shared" ref="D57:D65" si="5">IF(F57+G57+H57+I57&lt;&gt;C57,"EROARE!",F57+G57+H57+I57)</f>
        <v>0</v>
      </c>
      <c r="E57" s="45"/>
      <c r="F57" s="341">
        <v>0</v>
      </c>
      <c r="G57" s="28">
        <v>0</v>
      </c>
      <c r="H57" s="28">
        <v>0</v>
      </c>
      <c r="I57" s="28">
        <v>0</v>
      </c>
      <c r="J57" s="46"/>
      <c r="K57" s="47"/>
    </row>
    <row r="58" spans="1:13" s="51" customFormat="1" ht="24" x14ac:dyDescent="0.2">
      <c r="A58" s="329">
        <f>'Buget cerere'!A66</f>
        <v>8.1999999999999993</v>
      </c>
      <c r="B58" s="61" t="str">
        <f>'Buget cerere'!B66</f>
        <v>Cheltuieli aferente activitatilor de creștere a capacității administrative (inclusiv de cooperare internationala)</v>
      </c>
      <c r="C58" s="54">
        <f>'Buget cerere'!I66</f>
        <v>0</v>
      </c>
      <c r="D58" s="55">
        <f t="shared" si="5"/>
        <v>0</v>
      </c>
      <c r="E58" s="45"/>
      <c r="F58" s="341">
        <v>0</v>
      </c>
      <c r="G58" s="28">
        <v>0</v>
      </c>
      <c r="H58" s="28">
        <v>0</v>
      </c>
      <c r="I58" s="28">
        <v>0</v>
      </c>
      <c r="J58" s="46"/>
      <c r="K58" s="47"/>
    </row>
    <row r="59" spans="1:13" s="51" customFormat="1" x14ac:dyDescent="0.2">
      <c r="A59" s="330"/>
      <c r="B59" s="62" t="str">
        <f>'Buget cerere'!B67</f>
        <v>TOTAL CAPITOL 8</v>
      </c>
      <c r="C59" s="54">
        <f>'Buget cerere'!I67</f>
        <v>0</v>
      </c>
      <c r="D59" s="55">
        <f t="shared" si="5"/>
        <v>0</v>
      </c>
      <c r="E59" s="45"/>
      <c r="F59" s="55">
        <f>SUM(F57:F58)</f>
        <v>0</v>
      </c>
      <c r="G59" s="55">
        <f>SUM(G57:G58)</f>
        <v>0</v>
      </c>
      <c r="H59" s="55">
        <f>SUM(H57:H58)</f>
        <v>0</v>
      </c>
      <c r="I59" s="55">
        <f>SUM(I57:I58)</f>
        <v>0</v>
      </c>
      <c r="J59" s="46"/>
      <c r="K59" s="47"/>
    </row>
    <row r="60" spans="1:13" s="51" customFormat="1" x14ac:dyDescent="0.2">
      <c r="A60" s="26" t="s">
        <v>471</v>
      </c>
      <c r="B60" s="29" t="s">
        <v>472</v>
      </c>
      <c r="C60" s="54"/>
      <c r="D60" s="55"/>
      <c r="E60" s="45"/>
      <c r="F60" s="55"/>
      <c r="G60" s="55"/>
      <c r="H60" s="55"/>
      <c r="I60" s="55"/>
      <c r="J60" s="46"/>
      <c r="K60" s="47"/>
    </row>
    <row r="61" spans="1:13" s="51" customFormat="1" ht="48" x14ac:dyDescent="0.2">
      <c r="A61" s="26" t="s">
        <v>473</v>
      </c>
      <c r="B61" s="29" t="s">
        <v>475</v>
      </c>
      <c r="C61" s="54">
        <f>'Buget cerere'!I69</f>
        <v>0</v>
      </c>
      <c r="D61" s="397">
        <f t="shared" si="5"/>
        <v>0</v>
      </c>
      <c r="E61" s="45"/>
      <c r="F61" s="395">
        <v>0</v>
      </c>
      <c r="G61" s="396">
        <v>0</v>
      </c>
      <c r="H61" s="396">
        <v>0</v>
      </c>
      <c r="I61" s="396">
        <v>0</v>
      </c>
      <c r="J61" s="46"/>
      <c r="K61" s="47"/>
    </row>
    <row r="62" spans="1:13" s="51" customFormat="1" x14ac:dyDescent="0.2">
      <c r="A62" s="26"/>
      <c r="B62" s="29" t="s">
        <v>474</v>
      </c>
      <c r="C62" s="54">
        <f>'Buget cerere'!I70</f>
        <v>0</v>
      </c>
      <c r="D62" s="55">
        <f t="shared" si="5"/>
        <v>0</v>
      </c>
      <c r="E62" s="45"/>
      <c r="F62" s="55">
        <f>SUM(F61)</f>
        <v>0</v>
      </c>
      <c r="G62" s="55">
        <f>SUM(G61)</f>
        <v>0</v>
      </c>
      <c r="H62" s="55">
        <f>SUM(H61)</f>
        <v>0</v>
      </c>
      <c r="I62" s="55">
        <f>SUM(I61)</f>
        <v>0</v>
      </c>
      <c r="J62" s="46"/>
      <c r="K62" s="47"/>
    </row>
    <row r="63" spans="1:13" s="51" customFormat="1" x14ac:dyDescent="0.2">
      <c r="A63" s="67"/>
      <c r="B63" s="68" t="str">
        <f>'Buget cerere'!B71</f>
        <v>TOTAL GENERAL</v>
      </c>
      <c r="C63" s="54">
        <f>'Buget cerere'!I71</f>
        <v>0</v>
      </c>
      <c r="D63" s="55">
        <f t="shared" si="5"/>
        <v>0</v>
      </c>
      <c r="E63" s="537"/>
      <c r="F63" s="69">
        <f>F59+F51+F47+F39+F31+F16+F13</f>
        <v>0</v>
      </c>
      <c r="G63" s="69">
        <f>G51+G47+G39+G31+G16+G13</f>
        <v>0</v>
      </c>
      <c r="H63" s="69">
        <f>H51+H47+H39+H31+H16+H13</f>
        <v>0</v>
      </c>
      <c r="I63" s="69">
        <f>I51+I47+I39+I31+I16+I13</f>
        <v>0</v>
      </c>
      <c r="J63" s="46">
        <f t="shared" si="0"/>
        <v>0</v>
      </c>
      <c r="K63" s="47"/>
      <c r="M63" s="70"/>
    </row>
    <row r="64" spans="1:13" s="73" customFormat="1" ht="16.5" x14ac:dyDescent="0.2">
      <c r="A64" s="71"/>
      <c r="B64" s="68" t="s">
        <v>106</v>
      </c>
      <c r="C64" s="72">
        <f>'Buget cerere'!E71</f>
        <v>0</v>
      </c>
      <c r="D64" s="55">
        <f t="shared" si="5"/>
        <v>0</v>
      </c>
      <c r="E64" s="537"/>
      <c r="F64" s="69">
        <f>F63-F65</f>
        <v>0</v>
      </c>
      <c r="G64" s="69">
        <f>G63-G65</f>
        <v>0</v>
      </c>
      <c r="H64" s="69">
        <f>H63-H65</f>
        <v>0</v>
      </c>
      <c r="I64" s="69">
        <f>I63-I65</f>
        <v>0</v>
      </c>
      <c r="J64" s="46">
        <f t="shared" si="0"/>
        <v>0</v>
      </c>
      <c r="K64" s="47"/>
      <c r="M64" s="74"/>
    </row>
    <row r="65" spans="1:18" s="73" customFormat="1" ht="15" customHeight="1" x14ac:dyDescent="0.2">
      <c r="A65" s="71"/>
      <c r="B65" s="68" t="s">
        <v>107</v>
      </c>
      <c r="C65" s="75">
        <f>'Buget cerere'!C81</f>
        <v>0</v>
      </c>
      <c r="D65" s="55">
        <f t="shared" si="5"/>
        <v>0</v>
      </c>
      <c r="E65" s="538"/>
      <c r="F65" s="28">
        <v>0</v>
      </c>
      <c r="G65" s="28">
        <v>0</v>
      </c>
      <c r="H65" s="28">
        <v>0</v>
      </c>
      <c r="I65" s="28">
        <v>0</v>
      </c>
      <c r="J65" s="46">
        <f>C65-D65</f>
        <v>0</v>
      </c>
      <c r="K65" s="47"/>
    </row>
    <row r="66" spans="1:18" s="57" customFormat="1" x14ac:dyDescent="0.25">
      <c r="A66" s="76"/>
      <c r="B66" s="77" t="s">
        <v>108</v>
      </c>
      <c r="C66" s="78"/>
      <c r="D66" s="78"/>
      <c r="E66" s="78"/>
      <c r="F66" s="79" t="e">
        <f>F64/$D$64</f>
        <v>#DIV/0!</v>
      </c>
      <c r="G66" s="79" t="e">
        <f>G64/$D$64</f>
        <v>#DIV/0!</v>
      </c>
      <c r="H66" s="79" t="e">
        <f>H64/$D$64</f>
        <v>#DIV/0!</v>
      </c>
      <c r="I66" s="79" t="e">
        <f>I64/$D$64</f>
        <v>#DIV/0!</v>
      </c>
      <c r="J66" s="46">
        <f t="shared" si="0"/>
        <v>0</v>
      </c>
      <c r="K66" s="47"/>
    </row>
    <row r="67" spans="1:18" s="57" customFormat="1" x14ac:dyDescent="0.2">
      <c r="A67" s="76"/>
      <c r="B67" s="80"/>
      <c r="C67" s="39"/>
      <c r="D67" s="81"/>
      <c r="E67" s="39"/>
      <c r="F67" s="39"/>
      <c r="G67" s="39"/>
      <c r="H67" s="39"/>
      <c r="I67" s="39"/>
      <c r="J67" s="46">
        <f t="shared" si="0"/>
        <v>0</v>
      </c>
      <c r="K67" s="47"/>
    </row>
    <row r="68" spans="1:18" s="1" customFormat="1" ht="21.6" customHeight="1" x14ac:dyDescent="0.25">
      <c r="A68" s="84"/>
      <c r="B68" s="539"/>
      <c r="C68" s="539"/>
      <c r="D68" s="539"/>
      <c r="E68" s="539"/>
      <c r="F68" s="539"/>
      <c r="G68" s="539"/>
      <c r="H68" s="539"/>
      <c r="I68" s="539"/>
      <c r="J68" s="46"/>
      <c r="K68" s="47"/>
      <c r="L68" s="82"/>
      <c r="M68" s="82"/>
      <c r="N68" s="82"/>
      <c r="O68" s="83"/>
      <c r="P68" s="83"/>
      <c r="Q68" s="83"/>
      <c r="R68" s="83"/>
    </row>
    <row r="69" spans="1:18" s="1" customFormat="1" ht="15.75" x14ac:dyDescent="0.25">
      <c r="A69" s="84"/>
      <c r="B69" s="85"/>
      <c r="C69" s="86"/>
      <c r="D69" s="81"/>
      <c r="E69" s="81"/>
      <c r="F69" s="81"/>
      <c r="G69" s="81"/>
      <c r="H69" s="81"/>
      <c r="I69" s="81"/>
      <c r="J69" s="46"/>
      <c r="K69" s="47"/>
      <c r="L69" s="82"/>
      <c r="M69" s="82"/>
      <c r="N69" s="82"/>
      <c r="O69" s="83"/>
      <c r="P69" s="83"/>
      <c r="Q69" s="83"/>
      <c r="R69" s="83"/>
    </row>
    <row r="70" spans="1:18" s="1" customFormat="1" ht="15.75" x14ac:dyDescent="0.25">
      <c r="A70" s="84"/>
      <c r="B70" s="85"/>
      <c r="C70" s="86"/>
      <c r="D70" s="81"/>
      <c r="E70" s="81"/>
      <c r="F70" s="81"/>
      <c r="G70" s="81"/>
      <c r="H70" s="81"/>
      <c r="I70" s="81"/>
      <c r="J70" s="46"/>
      <c r="K70" s="47"/>
      <c r="L70" s="82"/>
      <c r="M70" s="82"/>
      <c r="N70" s="82"/>
      <c r="O70" s="83"/>
      <c r="P70" s="83"/>
      <c r="Q70" s="83"/>
      <c r="R70" s="83"/>
    </row>
    <row r="71" spans="1:18" s="57" customFormat="1" x14ac:dyDescent="0.2">
      <c r="A71" s="76"/>
      <c r="B71" s="80"/>
      <c r="C71" s="39"/>
      <c r="D71" s="81"/>
      <c r="E71" s="39"/>
      <c r="F71" s="39"/>
      <c r="G71" s="39"/>
      <c r="H71" s="39"/>
      <c r="I71" s="39"/>
      <c r="J71" s="46"/>
      <c r="K71" s="47"/>
    </row>
    <row r="72" spans="1:18" s="87" customFormat="1" ht="12.75" x14ac:dyDescent="0.2">
      <c r="A72" s="76"/>
      <c r="B72" s="80"/>
      <c r="C72" s="39"/>
      <c r="D72" s="81"/>
      <c r="E72" s="39"/>
      <c r="F72" s="39"/>
      <c r="G72" s="39"/>
      <c r="H72" s="39"/>
      <c r="I72" s="39"/>
      <c r="J72" s="46"/>
      <c r="K72" s="47"/>
    </row>
    <row r="73" spans="1:18" s="87" customFormat="1" ht="15.75" x14ac:dyDescent="0.2">
      <c r="A73" s="76"/>
      <c r="B73" s="282" t="s">
        <v>109</v>
      </c>
      <c r="C73" s="39"/>
      <c r="D73" s="81"/>
      <c r="E73" s="39"/>
      <c r="F73" s="39"/>
      <c r="G73" s="39"/>
      <c r="H73" s="39"/>
      <c r="I73" s="39"/>
      <c r="J73" s="46"/>
      <c r="K73" s="47"/>
    </row>
    <row r="74" spans="1:18" s="87" customFormat="1" ht="12.75" x14ac:dyDescent="0.2">
      <c r="A74" s="76"/>
      <c r="B74" s="80"/>
      <c r="C74" s="88"/>
      <c r="D74" s="89"/>
      <c r="E74" s="39"/>
      <c r="F74" s="39"/>
      <c r="G74" s="39"/>
      <c r="H74" s="39"/>
      <c r="I74" s="39"/>
      <c r="J74" s="46"/>
      <c r="K74" s="47"/>
    </row>
    <row r="75" spans="1:18" s="87" customFormat="1" ht="12.75" x14ac:dyDescent="0.2">
      <c r="A75" s="76"/>
      <c r="B75" s="80"/>
      <c r="C75" s="88"/>
      <c r="D75" s="89"/>
      <c r="E75" s="39"/>
      <c r="F75" s="39"/>
      <c r="G75" s="39"/>
      <c r="H75" s="39"/>
      <c r="I75" s="39"/>
      <c r="J75" s="46"/>
      <c r="K75" s="47"/>
    </row>
    <row r="76" spans="1:18" s="92" customFormat="1" ht="12.75" x14ac:dyDescent="0.2">
      <c r="A76" s="90"/>
      <c r="B76" s="91"/>
      <c r="C76" s="39"/>
      <c r="D76" s="81"/>
      <c r="E76" s="39"/>
      <c r="F76" s="39"/>
      <c r="G76" s="39"/>
      <c r="H76" s="39"/>
      <c r="I76" s="39"/>
      <c r="J76" s="46"/>
      <c r="K76" s="47"/>
    </row>
    <row r="77" spans="1:18" s="99" customFormat="1" ht="27" x14ac:dyDescent="0.3">
      <c r="A77" s="93"/>
      <c r="B77" s="94"/>
      <c r="C77" s="95" t="s">
        <v>94</v>
      </c>
      <c r="D77" s="96" t="s">
        <v>95</v>
      </c>
      <c r="E77" s="97" t="s">
        <v>96</v>
      </c>
      <c r="F77" s="536" t="s">
        <v>97</v>
      </c>
      <c r="G77" s="536"/>
      <c r="H77" s="536"/>
      <c r="I77" s="536"/>
      <c r="J77" s="46"/>
      <c r="K77" s="47"/>
    </row>
    <row r="78" spans="1:18" s="105" customFormat="1" ht="12.75" x14ac:dyDescent="0.2">
      <c r="A78" s="100"/>
      <c r="B78" s="101" t="s">
        <v>98</v>
      </c>
      <c r="C78" s="102" t="s">
        <v>99</v>
      </c>
      <c r="D78" s="103" t="s">
        <v>100</v>
      </c>
      <c r="E78" s="104" t="s">
        <v>101</v>
      </c>
      <c r="F78" s="104" t="s">
        <v>102</v>
      </c>
      <c r="G78" s="104" t="s">
        <v>103</v>
      </c>
      <c r="H78" s="104" t="s">
        <v>104</v>
      </c>
      <c r="I78" s="104" t="s">
        <v>105</v>
      </c>
      <c r="J78" s="46"/>
      <c r="K78" s="47"/>
    </row>
    <row r="79" spans="1:18" s="111" customFormat="1" ht="12.75" x14ac:dyDescent="0.2">
      <c r="A79" s="106" t="str">
        <f>'Buget cerere'!A80</f>
        <v>I</v>
      </c>
      <c r="B79" s="107" t="str">
        <f>'Buget cerere'!B80</f>
        <v>Valoarea totală a cererii de finantare, din care :</v>
      </c>
      <c r="C79" s="108">
        <f>'Buget cerere'!C80</f>
        <v>0</v>
      </c>
      <c r="D79" s="55">
        <f>IF(F79+G79+H79+I79&lt;&gt;C79,"EROARE!",F79+G79+H79+I79)</f>
        <v>0</v>
      </c>
      <c r="E79" s="533"/>
      <c r="F79" s="110">
        <f>F63</f>
        <v>0</v>
      </c>
      <c r="G79" s="110">
        <f>G63</f>
        <v>0</v>
      </c>
      <c r="H79" s="110">
        <f>H63</f>
        <v>0</v>
      </c>
      <c r="I79" s="110">
        <f>I63</f>
        <v>0</v>
      </c>
      <c r="J79" s="46">
        <f t="shared" ref="J79:J94" si="6">C79-D79</f>
        <v>0</v>
      </c>
      <c r="K79" s="47"/>
    </row>
    <row r="80" spans="1:18" s="105" customFormat="1" ht="12.75" x14ac:dyDescent="0.2">
      <c r="A80" s="112" t="str">
        <f>'Buget cerere'!A81</f>
        <v>a.</v>
      </c>
      <c r="B80" s="113" t="str">
        <f>'Buget cerere'!B81</f>
        <v>Valoarea totala neeligibilă, inclusiv TVA aferent</v>
      </c>
      <c r="C80" s="54">
        <f>'Buget cerere'!C81</f>
        <v>0</v>
      </c>
      <c r="D80" s="55">
        <f t="shared" ref="D80:D85" si="7">IF(F80+G80+H80+I80&lt;&gt;C80,"EROARE!",F80+G80+H80+I80)</f>
        <v>0</v>
      </c>
      <c r="E80" s="534"/>
      <c r="F80" s="98">
        <f>F65</f>
        <v>0</v>
      </c>
      <c r="G80" s="98">
        <f>G65</f>
        <v>0</v>
      </c>
      <c r="H80" s="98">
        <f>H65</f>
        <v>0</v>
      </c>
      <c r="I80" s="98">
        <f>I65</f>
        <v>0</v>
      </c>
      <c r="J80" s="46">
        <f t="shared" si="6"/>
        <v>0</v>
      </c>
      <c r="K80" s="47"/>
    </row>
    <row r="81" spans="1:15" s="105" customFormat="1" ht="12.75" x14ac:dyDescent="0.2">
      <c r="A81" s="112" t="str">
        <f>'Buget cerere'!A82</f>
        <v>b.</v>
      </c>
      <c r="B81" s="113" t="str">
        <f>'Buget cerere'!B82</f>
        <v>Valoarea totala eligibilă, inclusiv TVA aferent</v>
      </c>
      <c r="C81" s="54">
        <f>'Buget cerere'!C82</f>
        <v>0</v>
      </c>
      <c r="D81" s="55">
        <f t="shared" si="7"/>
        <v>0</v>
      </c>
      <c r="E81" s="534"/>
      <c r="F81" s="98">
        <f>F64</f>
        <v>0</v>
      </c>
      <c r="G81" s="98">
        <f>G64</f>
        <v>0</v>
      </c>
      <c r="H81" s="98">
        <f>H64</f>
        <v>0</v>
      </c>
      <c r="I81" s="98">
        <f>I64</f>
        <v>0</v>
      </c>
      <c r="J81" s="46">
        <f t="shared" si="6"/>
        <v>0</v>
      </c>
      <c r="K81" s="47"/>
      <c r="L81" s="88"/>
      <c r="M81" s="88"/>
      <c r="N81" s="88"/>
      <c r="O81" s="88"/>
    </row>
    <row r="82" spans="1:15" s="111" customFormat="1" ht="12.75" x14ac:dyDescent="0.2">
      <c r="A82" s="106" t="str">
        <f>'Buget cerere'!A83</f>
        <v>II</v>
      </c>
      <c r="B82" s="107" t="str">
        <f>'Buget cerere'!B83</f>
        <v>Contribuţia proprie, din care :</v>
      </c>
      <c r="C82" s="108">
        <f>'Buget cerere'!C83</f>
        <v>0</v>
      </c>
      <c r="D82" s="55" t="e">
        <f t="shared" si="7"/>
        <v>#DIV/0!</v>
      </c>
      <c r="E82" s="534"/>
      <c r="F82" s="110" t="e">
        <f>SUM(F83:F84)</f>
        <v>#DIV/0!</v>
      </c>
      <c r="G82" s="110" t="e">
        <f>SUM(G83:G84)</f>
        <v>#DIV/0!</v>
      </c>
      <c r="H82" s="110" t="e">
        <f>SUM(H83:H84)</f>
        <v>#DIV/0!</v>
      </c>
      <c r="I82" s="110" t="e">
        <f>SUM(I83:I84)</f>
        <v>#DIV/0!</v>
      </c>
      <c r="J82" s="46" t="e">
        <f>C82-D82</f>
        <v>#DIV/0!</v>
      </c>
      <c r="K82" s="47"/>
    </row>
    <row r="83" spans="1:15" s="105" customFormat="1" ht="12.75" x14ac:dyDescent="0.2">
      <c r="A83" s="112" t="str">
        <f>'Buget cerere'!A84</f>
        <v>a.</v>
      </c>
      <c r="B83" s="113" t="str">
        <f>'Buget cerere'!B84</f>
        <v>Contribuţia solicitantului la cheltuieli eligibile , inclusiv TVA aferent</v>
      </c>
      <c r="C83" s="54">
        <f>'Buget cerere'!C84</f>
        <v>0</v>
      </c>
      <c r="D83" s="55" t="e">
        <f t="shared" si="7"/>
        <v>#DIV/0!</v>
      </c>
      <c r="E83" s="534"/>
      <c r="F83" s="64" t="e">
        <f>F66*'Buget cerere'!$C$84</f>
        <v>#DIV/0!</v>
      </c>
      <c r="G83" s="64" t="e">
        <f>G66*'Buget cerere'!$C$84</f>
        <v>#DIV/0!</v>
      </c>
      <c r="H83" s="64" t="e">
        <f>H66*'Buget cerere'!$C$84</f>
        <v>#DIV/0!</v>
      </c>
      <c r="I83" s="64" t="e">
        <f>I66*'Buget cerere'!$C$84</f>
        <v>#DIV/0!</v>
      </c>
      <c r="J83" s="46" t="e">
        <f t="shared" si="6"/>
        <v>#DIV/0!</v>
      </c>
      <c r="K83" s="47"/>
    </row>
    <row r="84" spans="1:15" s="105" customFormat="1" ht="12.75" x14ac:dyDescent="0.2">
      <c r="A84" s="112" t="str">
        <f>'Buget cerere'!A85</f>
        <v>b.</v>
      </c>
      <c r="B84" s="113" t="str">
        <f>'Buget cerere'!B85</f>
        <v>Contribuţia solicitantului la cheltuieli neeligibile, inclusiv TVA aferent</v>
      </c>
      <c r="C84" s="54">
        <f>'Buget cerere'!C85</f>
        <v>0</v>
      </c>
      <c r="D84" s="55">
        <f t="shared" si="7"/>
        <v>0</v>
      </c>
      <c r="E84" s="534"/>
      <c r="F84" s="64">
        <f>F65</f>
        <v>0</v>
      </c>
      <c r="G84" s="64">
        <f>G65</f>
        <v>0</v>
      </c>
      <c r="H84" s="64">
        <f>H65</f>
        <v>0</v>
      </c>
      <c r="I84" s="64">
        <f>I65</f>
        <v>0</v>
      </c>
      <c r="J84" s="46">
        <f t="shared" si="6"/>
        <v>0</v>
      </c>
      <c r="K84" s="47"/>
    </row>
    <row r="85" spans="1:15" s="117" customFormat="1" ht="12.75" x14ac:dyDescent="0.2">
      <c r="A85" s="114" t="str">
        <f>'Buget cerere'!A86</f>
        <v>III</v>
      </c>
      <c r="B85" s="115" t="str">
        <f>'Buget cerere'!B86</f>
        <v>ASISTENŢĂ FINANCIARĂ NERAMBURSABILĂ SOLICITATĂ</v>
      </c>
      <c r="C85" s="54">
        <f>'Buget cerere'!C86</f>
        <v>0</v>
      </c>
      <c r="D85" s="55" t="e">
        <f t="shared" si="7"/>
        <v>#DIV/0!</v>
      </c>
      <c r="E85" s="535"/>
      <c r="F85" s="98" t="e">
        <f>F66*'Buget cerere'!$C$86</f>
        <v>#DIV/0!</v>
      </c>
      <c r="G85" s="98" t="e">
        <f>G66*'Buget cerere'!$C$86</f>
        <v>#DIV/0!</v>
      </c>
      <c r="H85" s="98" t="e">
        <f>H66*'Buget cerere'!$C$86</f>
        <v>#DIV/0!</v>
      </c>
      <c r="I85" s="98" t="e">
        <f>I66*'Buget cerere'!$C$86</f>
        <v>#DIV/0!</v>
      </c>
      <c r="J85" s="46" t="e">
        <f t="shared" si="6"/>
        <v>#DIV/0!</v>
      </c>
      <c r="K85" s="47"/>
    </row>
    <row r="86" spans="1:15" s="120" customFormat="1" x14ac:dyDescent="0.2">
      <c r="A86" s="118"/>
      <c r="B86" s="119"/>
      <c r="C86" s="39"/>
      <c r="D86" s="81"/>
      <c r="E86" s="39"/>
      <c r="F86" s="39"/>
      <c r="G86" s="39"/>
      <c r="H86" s="39"/>
      <c r="I86" s="39"/>
      <c r="J86" s="46">
        <f t="shared" si="6"/>
        <v>0</v>
      </c>
      <c r="K86" s="47"/>
    </row>
    <row r="87" spans="1:15" s="120" customFormat="1" x14ac:dyDescent="0.2">
      <c r="A87" s="118"/>
      <c r="B87" s="119"/>
      <c r="C87" s="39"/>
      <c r="D87" s="81"/>
      <c r="E87" s="39"/>
      <c r="F87" s="39"/>
      <c r="G87" s="39"/>
      <c r="H87" s="39"/>
      <c r="I87" s="39"/>
      <c r="J87" s="46">
        <f t="shared" si="6"/>
        <v>0</v>
      </c>
      <c r="K87" s="47"/>
    </row>
    <row r="88" spans="1:15" s="99" customFormat="1" ht="27" x14ac:dyDescent="0.3">
      <c r="A88" s="93"/>
      <c r="B88" s="94"/>
      <c r="C88" s="95" t="s">
        <v>94</v>
      </c>
      <c r="D88" s="96" t="s">
        <v>95</v>
      </c>
      <c r="E88" s="97" t="s">
        <v>96</v>
      </c>
      <c r="F88" s="536" t="s">
        <v>97</v>
      </c>
      <c r="G88" s="536"/>
      <c r="H88" s="536"/>
      <c r="I88" s="536"/>
      <c r="J88" s="88"/>
      <c r="K88" s="47"/>
    </row>
    <row r="89" spans="1:15" s="105" customFormat="1" ht="12.75" x14ac:dyDescent="0.2">
      <c r="A89" s="100"/>
      <c r="B89" s="121" t="s">
        <v>98</v>
      </c>
      <c r="C89" s="95" t="s">
        <v>99</v>
      </c>
      <c r="D89" s="96" t="s">
        <v>100</v>
      </c>
      <c r="E89" s="104" t="s">
        <v>101</v>
      </c>
      <c r="F89" s="104" t="s">
        <v>102</v>
      </c>
      <c r="G89" s="104" t="s">
        <v>103</v>
      </c>
      <c r="H89" s="104" t="s">
        <v>104</v>
      </c>
      <c r="I89" s="104" t="s">
        <v>105</v>
      </c>
      <c r="J89" s="88"/>
      <c r="K89" s="47"/>
    </row>
    <row r="90" spans="1:15" s="105" customFormat="1" ht="12.75" x14ac:dyDescent="0.2">
      <c r="A90" s="100"/>
      <c r="B90" s="122" t="str">
        <f>B85</f>
        <v>ASISTENŢĂ FINANCIARĂ NERAMBURSABILĂ SOLICITATĂ</v>
      </c>
      <c r="C90" s="108">
        <f>'Buget cerere'!C86</f>
        <v>0</v>
      </c>
      <c r="D90" s="55" t="e">
        <f>IF(ROUNDUP(F90+G90+H90+I90,2)&lt;&gt;ROUNDUP(C90,2),"EROARE!",ROUNDUP(F90+G90+H90+I90,2))</f>
        <v>#DIV/0!</v>
      </c>
      <c r="E90" s="533"/>
      <c r="F90" s="98" t="e">
        <f>F85</f>
        <v>#DIV/0!</v>
      </c>
      <c r="G90" s="98" t="e">
        <f>G85</f>
        <v>#DIV/0!</v>
      </c>
      <c r="H90" s="98" t="e">
        <f>H85</f>
        <v>#DIV/0!</v>
      </c>
      <c r="I90" s="98" t="e">
        <f>I85</f>
        <v>#DIV/0!</v>
      </c>
      <c r="J90" s="46" t="e">
        <f t="shared" si="6"/>
        <v>#DIV/0!</v>
      </c>
      <c r="K90" s="47"/>
    </row>
    <row r="91" spans="1:15" s="48" customFormat="1" x14ac:dyDescent="0.2">
      <c r="A91" s="43"/>
      <c r="B91" s="122" t="s">
        <v>110</v>
      </c>
      <c r="C91" s="108">
        <f>'Buget cerere'!C83</f>
        <v>0</v>
      </c>
      <c r="D91" s="55" t="e">
        <f>IF(ROUNDUP(F91+G91+H91+I91,2)&lt;&gt;ROUNDUP(C91,2),"EROARE!",ROUNDUP(F91+G91+H91+I91,2))</f>
        <v>#DIV/0!</v>
      </c>
      <c r="E91" s="534"/>
      <c r="F91" s="98" t="e">
        <f>SUM(F92:F94)</f>
        <v>#DIV/0!</v>
      </c>
      <c r="G91" s="98" t="e">
        <f>SUM(G92:G94)</f>
        <v>#DIV/0!</v>
      </c>
      <c r="H91" s="98" t="e">
        <f>SUM(H92:H94)</f>
        <v>#DIV/0!</v>
      </c>
      <c r="I91" s="98" t="e">
        <f>SUM(I92:I94)</f>
        <v>#DIV/0!</v>
      </c>
      <c r="J91" s="46" t="e">
        <f t="shared" si="6"/>
        <v>#DIV/0!</v>
      </c>
      <c r="K91" s="47"/>
    </row>
    <row r="92" spans="1:15" s="48" customFormat="1" x14ac:dyDescent="0.2">
      <c r="A92" s="43"/>
      <c r="B92" s="121" t="s">
        <v>111</v>
      </c>
      <c r="C92" s="108"/>
      <c r="D92" s="98" t="e">
        <f>F92+G92+H92+I92</f>
        <v>#DIV/0!</v>
      </c>
      <c r="E92" s="534"/>
      <c r="F92" s="64" t="e">
        <f>F82-F93-F94</f>
        <v>#DIV/0!</v>
      </c>
      <c r="G92" s="64" t="e">
        <f>G82-G93-G94</f>
        <v>#DIV/0!</v>
      </c>
      <c r="H92" s="64" t="e">
        <f>H82-H93-H94</f>
        <v>#DIV/0!</v>
      </c>
      <c r="I92" s="64" t="e">
        <f>I82-I93-I94</f>
        <v>#DIV/0!</v>
      </c>
      <c r="J92" s="46"/>
      <c r="K92" s="47"/>
    </row>
    <row r="93" spans="1:15" s="48" customFormat="1" x14ac:dyDescent="0.2">
      <c r="A93" s="43"/>
      <c r="B93" s="121" t="s">
        <v>112</v>
      </c>
      <c r="C93" s="108"/>
      <c r="D93" s="98">
        <f>F93+G93+H93+I93</f>
        <v>0</v>
      </c>
      <c r="E93" s="534"/>
      <c r="F93" s="56">
        <v>0</v>
      </c>
      <c r="G93" s="56">
        <v>0</v>
      </c>
      <c r="H93" s="56">
        <v>0</v>
      </c>
      <c r="I93" s="56">
        <v>0</v>
      </c>
      <c r="J93" s="46">
        <f t="shared" si="6"/>
        <v>0</v>
      </c>
      <c r="K93" s="47"/>
    </row>
    <row r="94" spans="1:15" s="48" customFormat="1" x14ac:dyDescent="0.2">
      <c r="A94" s="43"/>
      <c r="B94" s="121" t="s">
        <v>113</v>
      </c>
      <c r="C94" s="108"/>
      <c r="D94" s="98">
        <f>F94+G94+H94+I94</f>
        <v>0</v>
      </c>
      <c r="E94" s="534"/>
      <c r="F94" s="56">
        <v>0</v>
      </c>
      <c r="G94" s="56">
        <v>0</v>
      </c>
      <c r="H94" s="56">
        <v>0</v>
      </c>
      <c r="I94" s="56">
        <v>0</v>
      </c>
      <c r="J94" s="46">
        <f t="shared" si="6"/>
        <v>0</v>
      </c>
      <c r="K94" s="47"/>
    </row>
    <row r="95" spans="1:15" s="120" customFormat="1" x14ac:dyDescent="0.2">
      <c r="A95" s="118"/>
      <c r="B95" s="122" t="s">
        <v>114</v>
      </c>
      <c r="C95" s="110">
        <f>'Buget cerere'!C80</f>
        <v>0</v>
      </c>
      <c r="D95" s="55" t="e">
        <f>IF(F95+G95+H95+I95&lt;&gt;C95,"EROARE!",F95+G95+H95+I95)</f>
        <v>#DIV/0!</v>
      </c>
      <c r="E95" s="535"/>
      <c r="F95" s="98" t="e">
        <f>F90+F91</f>
        <v>#DIV/0!</v>
      </c>
      <c r="G95" s="98" t="e">
        <f>G90+G91</f>
        <v>#DIV/0!</v>
      </c>
      <c r="H95" s="98" t="e">
        <f>H90+H91</f>
        <v>#DIV/0!</v>
      </c>
      <c r="I95" s="98" t="e">
        <f>I90+I91</f>
        <v>#DIV/0!</v>
      </c>
      <c r="J95" s="49"/>
      <c r="K95" s="47"/>
    </row>
    <row r="96" spans="1:15" s="120" customFormat="1" x14ac:dyDescent="0.2">
      <c r="A96" s="118"/>
      <c r="B96" s="122" t="s">
        <v>115</v>
      </c>
      <c r="C96" s="98" t="str">
        <f t="shared" ref="C96:I96" si="8">IF(C95=C79,"DA","NU")</f>
        <v>DA</v>
      </c>
      <c r="D96" s="98" t="e">
        <f t="shared" si="8"/>
        <v>#DIV/0!</v>
      </c>
      <c r="E96" s="98" t="str">
        <f t="shared" si="8"/>
        <v>DA</v>
      </c>
      <c r="F96" s="98" t="e">
        <f t="shared" si="8"/>
        <v>#DIV/0!</v>
      </c>
      <c r="G96" s="98" t="e">
        <f t="shared" si="8"/>
        <v>#DIV/0!</v>
      </c>
      <c r="H96" s="98" t="e">
        <f t="shared" si="8"/>
        <v>#DIV/0!</v>
      </c>
      <c r="I96" s="98" t="e">
        <f t="shared" si="8"/>
        <v>#DIV/0!</v>
      </c>
      <c r="J96" s="49"/>
      <c r="K96" s="50"/>
    </row>
    <row r="97" spans="1:19" s="48" customFormat="1" x14ac:dyDescent="0.2">
      <c r="A97" s="43"/>
      <c r="B97" s="123"/>
      <c r="C97" s="39"/>
      <c r="D97" s="81"/>
      <c r="E97" s="39"/>
      <c r="F97" s="39"/>
      <c r="G97" s="39"/>
      <c r="H97" s="39"/>
      <c r="I97" s="39"/>
      <c r="J97" s="88"/>
      <c r="K97" s="47"/>
    </row>
    <row r="98" spans="1:19" s="48" customFormat="1" ht="34.5" customHeight="1" x14ac:dyDescent="0.25">
      <c r="B98" s="124" t="s">
        <v>116</v>
      </c>
      <c r="C98" s="125"/>
      <c r="D98" s="126" t="s">
        <v>94</v>
      </c>
      <c r="E98" s="127">
        <v>0</v>
      </c>
      <c r="F98" s="127">
        <v>1</v>
      </c>
      <c r="G98" s="127">
        <v>2</v>
      </c>
      <c r="H98" s="127">
        <v>3</v>
      </c>
      <c r="I98" s="127">
        <v>4</v>
      </c>
      <c r="J98" s="128">
        <v>5</v>
      </c>
      <c r="K98" s="128">
        <v>6</v>
      </c>
      <c r="L98" s="128">
        <v>7</v>
      </c>
      <c r="M98" s="128">
        <v>8</v>
      </c>
      <c r="N98" s="128">
        <v>9</v>
      </c>
      <c r="O98" s="128">
        <v>10</v>
      </c>
      <c r="P98" s="128">
        <v>11</v>
      </c>
      <c r="Q98" s="128">
        <v>12</v>
      </c>
      <c r="R98" s="128">
        <v>13</v>
      </c>
      <c r="S98" s="128">
        <v>14</v>
      </c>
    </row>
    <row r="99" spans="1:19" s="48" customFormat="1" x14ac:dyDescent="0.2">
      <c r="A99" s="43"/>
      <c r="B99" s="121" t="s">
        <v>117</v>
      </c>
      <c r="C99" s="129"/>
      <c r="D99" s="55">
        <f>SUM(E99:I99)</f>
        <v>0</v>
      </c>
      <c r="E99" s="533"/>
      <c r="F99" s="98">
        <f>F94</f>
        <v>0</v>
      </c>
      <c r="G99" s="98">
        <f>G94</f>
        <v>0</v>
      </c>
      <c r="H99" s="98">
        <f>H94</f>
        <v>0</v>
      </c>
      <c r="I99" s="98">
        <f>I94</f>
        <v>0</v>
      </c>
      <c r="J99" s="98"/>
      <c r="K99" s="130"/>
      <c r="L99" s="131"/>
      <c r="M99" s="131"/>
      <c r="N99" s="131"/>
      <c r="O99" s="131"/>
      <c r="P99" s="131"/>
      <c r="Q99" s="131"/>
      <c r="R99" s="131"/>
      <c r="S99" s="131"/>
    </row>
    <row r="100" spans="1:19" s="48" customFormat="1" x14ac:dyDescent="0.2">
      <c r="A100" s="43"/>
      <c r="B100" s="121" t="s">
        <v>118</v>
      </c>
      <c r="C100" s="129"/>
      <c r="D100" s="55">
        <f>SUM(E100:S100)</f>
        <v>0</v>
      </c>
      <c r="E100" s="534"/>
      <c r="F100" s="56"/>
      <c r="G100" s="56"/>
      <c r="H100" s="56"/>
      <c r="I100" s="56"/>
      <c r="J100" s="56"/>
      <c r="K100" s="132"/>
      <c r="L100" s="133"/>
      <c r="M100" s="133"/>
      <c r="N100" s="133"/>
      <c r="O100" s="133"/>
      <c r="P100" s="133"/>
      <c r="Q100" s="133"/>
      <c r="R100" s="133"/>
      <c r="S100" s="133"/>
    </row>
    <row r="101" spans="1:19" s="48" customFormat="1" x14ac:dyDescent="0.2">
      <c r="A101" s="43"/>
      <c r="B101" s="121" t="s">
        <v>119</v>
      </c>
      <c r="C101" s="129"/>
      <c r="D101" s="55">
        <f>SUM(E101:S101)</f>
        <v>0</v>
      </c>
      <c r="E101" s="534"/>
      <c r="F101" s="56"/>
      <c r="G101" s="56"/>
      <c r="H101" s="56"/>
      <c r="I101" s="56"/>
      <c r="J101" s="56"/>
      <c r="K101" s="132"/>
      <c r="L101" s="133"/>
      <c r="M101" s="133"/>
      <c r="N101" s="133"/>
      <c r="O101" s="133"/>
      <c r="P101" s="133"/>
      <c r="Q101" s="133"/>
      <c r="R101" s="133"/>
      <c r="S101" s="133"/>
    </row>
    <row r="102" spans="1:19" s="120" customFormat="1" x14ac:dyDescent="0.2">
      <c r="A102" s="118"/>
      <c r="B102" s="122" t="s">
        <v>120</v>
      </c>
      <c r="C102" s="129"/>
      <c r="D102" s="55">
        <f>SUM(E102:S102)</f>
        <v>0</v>
      </c>
      <c r="E102" s="535"/>
      <c r="F102" s="98">
        <f>F101+F100</f>
        <v>0</v>
      </c>
      <c r="G102" s="98">
        <f t="shared" ref="G102:S102" si="9">G101+G100</f>
        <v>0</v>
      </c>
      <c r="H102" s="98">
        <f t="shared" si="9"/>
        <v>0</v>
      </c>
      <c r="I102" s="98">
        <f t="shared" si="9"/>
        <v>0</v>
      </c>
      <c r="J102" s="98">
        <f t="shared" si="9"/>
        <v>0</v>
      </c>
      <c r="K102" s="98">
        <f t="shared" si="9"/>
        <v>0</v>
      </c>
      <c r="L102" s="98">
        <f t="shared" si="9"/>
        <v>0</v>
      </c>
      <c r="M102" s="98">
        <f t="shared" si="9"/>
        <v>0</v>
      </c>
      <c r="N102" s="98">
        <f t="shared" si="9"/>
        <v>0</v>
      </c>
      <c r="O102" s="98">
        <f t="shared" si="9"/>
        <v>0</v>
      </c>
      <c r="P102" s="98">
        <f t="shared" si="9"/>
        <v>0</v>
      </c>
      <c r="Q102" s="98">
        <f t="shared" si="9"/>
        <v>0</v>
      </c>
      <c r="R102" s="98">
        <f t="shared" si="9"/>
        <v>0</v>
      </c>
      <c r="S102" s="98">
        <f t="shared" si="9"/>
        <v>0</v>
      </c>
    </row>
    <row r="103" spans="1:19" s="48" customFormat="1" x14ac:dyDescent="0.2">
      <c r="A103" s="43"/>
      <c r="B103" s="123"/>
      <c r="C103" s="39"/>
      <c r="D103" s="81"/>
      <c r="E103" s="39"/>
      <c r="F103" s="39"/>
      <c r="G103" s="39"/>
      <c r="H103" s="39"/>
      <c r="I103" s="39"/>
      <c r="J103" s="88"/>
      <c r="K103" s="47"/>
    </row>
    <row r="104" spans="1:19" s="48" customFormat="1" x14ac:dyDescent="0.2">
      <c r="A104" s="43"/>
      <c r="B104" s="123"/>
      <c r="C104" s="39"/>
      <c r="D104" s="81"/>
      <c r="E104" s="39"/>
      <c r="F104" s="39"/>
      <c r="G104" s="39"/>
      <c r="H104" s="39"/>
      <c r="I104" s="39"/>
      <c r="J104" s="88"/>
      <c r="K104" s="47"/>
    </row>
    <row r="105" spans="1:19" s="48" customFormat="1" x14ac:dyDescent="0.2">
      <c r="A105" s="43"/>
      <c r="B105" s="123"/>
      <c r="C105" s="39"/>
      <c r="D105" s="81"/>
      <c r="E105" s="39"/>
      <c r="F105" s="39"/>
      <c r="G105" s="39"/>
      <c r="H105" s="39"/>
      <c r="I105" s="39"/>
      <c r="J105" s="88"/>
      <c r="K105" s="47"/>
    </row>
    <row r="106" spans="1:19" s="48" customFormat="1" x14ac:dyDescent="0.2">
      <c r="A106" s="43"/>
      <c r="B106" s="123"/>
      <c r="C106" s="39"/>
      <c r="D106" s="81"/>
      <c r="E106" s="39"/>
      <c r="F106" s="39"/>
      <c r="G106" s="39"/>
      <c r="H106" s="39"/>
      <c r="I106" s="39"/>
      <c r="J106" s="88"/>
      <c r="K106" s="47"/>
    </row>
    <row r="107" spans="1:19" s="48" customFormat="1" x14ac:dyDescent="0.2">
      <c r="A107" s="43"/>
      <c r="B107" s="123"/>
      <c r="C107" s="39"/>
      <c r="D107" s="81"/>
      <c r="E107" s="39"/>
      <c r="F107" s="39"/>
      <c r="G107" s="39"/>
      <c r="H107" s="39"/>
      <c r="I107" s="39"/>
      <c r="J107" s="88"/>
      <c r="K107" s="47"/>
    </row>
    <row r="108" spans="1:19" s="48" customFormat="1" x14ac:dyDescent="0.2">
      <c r="A108" s="43"/>
      <c r="B108" s="123"/>
      <c r="C108" s="39"/>
      <c r="D108" s="81"/>
      <c r="E108" s="39"/>
      <c r="F108" s="39"/>
      <c r="G108" s="39"/>
      <c r="H108" s="39"/>
      <c r="I108" s="39"/>
      <c r="J108" s="88"/>
      <c r="K108" s="47"/>
    </row>
    <row r="109" spans="1:19" s="48" customFormat="1" x14ac:dyDescent="0.2">
      <c r="A109" s="43"/>
      <c r="B109" s="123"/>
      <c r="C109" s="39"/>
      <c r="D109" s="81"/>
      <c r="E109" s="39"/>
      <c r="F109" s="39"/>
      <c r="G109" s="39"/>
      <c r="H109" s="39"/>
      <c r="I109" s="39"/>
      <c r="J109" s="88"/>
      <c r="K109" s="47"/>
    </row>
    <row r="110" spans="1:19" s="48" customFormat="1" x14ac:dyDescent="0.2">
      <c r="A110" s="43"/>
      <c r="B110" s="123"/>
      <c r="C110" s="39"/>
      <c r="D110" s="81"/>
      <c r="E110" s="39"/>
      <c r="F110" s="39"/>
      <c r="G110" s="39"/>
      <c r="H110" s="39"/>
      <c r="I110" s="39"/>
      <c r="J110" s="88"/>
      <c r="K110" s="47"/>
    </row>
    <row r="111" spans="1:19" s="48" customFormat="1" x14ac:dyDescent="0.2">
      <c r="A111" s="43"/>
      <c r="B111" s="123"/>
      <c r="C111" s="39"/>
      <c r="D111" s="81"/>
      <c r="E111" s="39"/>
      <c r="F111" s="39"/>
      <c r="G111" s="39"/>
      <c r="H111" s="39"/>
      <c r="I111" s="39"/>
      <c r="J111" s="88"/>
      <c r="K111" s="47"/>
    </row>
    <row r="112" spans="1:19" s="48" customFormat="1" x14ac:dyDescent="0.2">
      <c r="A112" s="43"/>
      <c r="B112" s="123"/>
      <c r="C112" s="39"/>
      <c r="D112" s="81"/>
      <c r="E112" s="39"/>
      <c r="F112" s="39"/>
      <c r="G112" s="39"/>
      <c r="H112" s="39"/>
      <c r="I112" s="39"/>
      <c r="J112" s="88"/>
      <c r="K112" s="47"/>
    </row>
    <row r="113" spans="1:11" s="48" customFormat="1" x14ac:dyDescent="0.2">
      <c r="A113" s="43"/>
      <c r="B113" s="123"/>
      <c r="C113" s="39"/>
      <c r="D113" s="81"/>
      <c r="E113" s="39"/>
      <c r="F113" s="39"/>
      <c r="G113" s="39"/>
      <c r="H113" s="39"/>
      <c r="I113" s="39"/>
      <c r="J113" s="88"/>
      <c r="K113" s="47"/>
    </row>
    <row r="114" spans="1:11" s="48" customFormat="1" x14ac:dyDescent="0.2">
      <c r="A114" s="43"/>
      <c r="B114" s="123"/>
      <c r="C114" s="39"/>
      <c r="D114" s="81"/>
      <c r="E114" s="39"/>
      <c r="F114" s="39"/>
      <c r="G114" s="39"/>
      <c r="H114" s="39"/>
      <c r="I114" s="39"/>
      <c r="J114" s="88"/>
      <c r="K114" s="47"/>
    </row>
    <row r="115" spans="1:11" s="48" customFormat="1" x14ac:dyDescent="0.2">
      <c r="A115" s="43"/>
      <c r="B115" s="123"/>
      <c r="C115" s="39"/>
      <c r="D115" s="81"/>
      <c r="E115" s="39"/>
      <c r="F115" s="39"/>
      <c r="G115" s="39"/>
      <c r="H115" s="39"/>
      <c r="I115" s="39"/>
      <c r="J115" s="88"/>
      <c r="K115" s="47"/>
    </row>
    <row r="116" spans="1:11" s="48" customFormat="1" x14ac:dyDescent="0.2">
      <c r="A116" s="43"/>
      <c r="B116" s="123"/>
      <c r="C116" s="39"/>
      <c r="D116" s="81"/>
      <c r="E116" s="39"/>
      <c r="F116" s="39"/>
      <c r="G116" s="39"/>
      <c r="H116" s="39"/>
      <c r="I116" s="39"/>
      <c r="J116" s="88"/>
      <c r="K116" s="47"/>
    </row>
    <row r="117" spans="1:11" s="48" customFormat="1" x14ac:dyDescent="0.2">
      <c r="A117" s="43"/>
      <c r="B117" s="123"/>
      <c r="C117" s="39"/>
      <c r="D117" s="81"/>
      <c r="E117" s="39"/>
      <c r="F117" s="39"/>
      <c r="G117" s="39"/>
      <c r="H117" s="39"/>
      <c r="I117" s="39"/>
      <c r="J117" s="88"/>
      <c r="K117" s="47"/>
    </row>
    <row r="118" spans="1:11" s="48" customFormat="1" x14ac:dyDescent="0.2">
      <c r="A118" s="43"/>
      <c r="B118" s="123"/>
      <c r="C118" s="39"/>
      <c r="D118" s="81"/>
      <c r="E118" s="39"/>
      <c r="F118" s="39"/>
      <c r="G118" s="39"/>
      <c r="H118" s="39"/>
      <c r="I118" s="39"/>
      <c r="J118" s="88"/>
      <c r="K118" s="47"/>
    </row>
    <row r="119" spans="1:11" s="48" customFormat="1" x14ac:dyDescent="0.2">
      <c r="A119" s="43"/>
      <c r="B119" s="123"/>
      <c r="C119" s="39"/>
      <c r="D119" s="81"/>
      <c r="E119" s="39"/>
      <c r="F119" s="39"/>
      <c r="G119" s="39"/>
      <c r="H119" s="39"/>
      <c r="I119" s="39"/>
      <c r="J119" s="88"/>
      <c r="K119" s="47"/>
    </row>
    <row r="120" spans="1:11" s="48" customFormat="1" x14ac:dyDescent="0.2">
      <c r="A120" s="43"/>
      <c r="B120" s="123"/>
      <c r="C120" s="39"/>
      <c r="D120" s="81"/>
      <c r="E120" s="39"/>
      <c r="F120" s="39"/>
      <c r="G120" s="39"/>
      <c r="H120" s="39"/>
      <c r="I120" s="39"/>
      <c r="J120" s="88"/>
      <c r="K120" s="47"/>
    </row>
    <row r="121" spans="1:11" s="48" customFormat="1" x14ac:dyDescent="0.2">
      <c r="A121" s="43"/>
      <c r="B121" s="123"/>
      <c r="C121" s="39"/>
      <c r="D121" s="81"/>
      <c r="E121" s="39"/>
      <c r="F121" s="39"/>
      <c r="G121" s="39"/>
      <c r="H121" s="39"/>
      <c r="I121" s="39"/>
      <c r="J121" s="88"/>
      <c r="K121" s="47"/>
    </row>
    <row r="122" spans="1:11" s="48" customFormat="1" x14ac:dyDescent="0.2">
      <c r="A122" s="43"/>
      <c r="B122" s="123"/>
      <c r="C122" s="39"/>
      <c r="D122" s="81"/>
      <c r="E122" s="39"/>
      <c r="F122" s="39"/>
      <c r="G122" s="39"/>
      <c r="H122" s="39"/>
      <c r="I122" s="39"/>
      <c r="J122" s="88"/>
      <c r="K122" s="47"/>
    </row>
    <row r="123" spans="1:11" s="48" customFormat="1" x14ac:dyDescent="0.2">
      <c r="A123" s="43"/>
      <c r="B123" s="123"/>
      <c r="C123" s="39"/>
      <c r="D123" s="81"/>
      <c r="E123" s="39"/>
      <c r="F123" s="39"/>
      <c r="G123" s="39"/>
      <c r="H123" s="39"/>
      <c r="I123" s="39"/>
      <c r="J123" s="88"/>
      <c r="K123" s="47"/>
    </row>
  </sheetData>
  <mergeCells count="24">
    <mergeCell ref="E99:E102"/>
    <mergeCell ref="B40:I40"/>
    <mergeCell ref="F77:I77"/>
    <mergeCell ref="E79:E85"/>
    <mergeCell ref="F88:I88"/>
    <mergeCell ref="E90:E95"/>
    <mergeCell ref="E41:E43"/>
    <mergeCell ref="E45:E47"/>
    <mergeCell ref="B48:I48"/>
    <mergeCell ref="E63:E65"/>
    <mergeCell ref="B68:I68"/>
    <mergeCell ref="E49:E51"/>
    <mergeCell ref="E15:E16"/>
    <mergeCell ref="B17:I17"/>
    <mergeCell ref="E18:E31"/>
    <mergeCell ref="B32:I32"/>
    <mergeCell ref="E33:E36"/>
    <mergeCell ref="A1:I1"/>
    <mergeCell ref="B14:I14"/>
    <mergeCell ref="B3:I3"/>
    <mergeCell ref="B5:C5"/>
    <mergeCell ref="F6:I6"/>
    <mergeCell ref="B8:I8"/>
    <mergeCell ref="E9:E13"/>
  </mergeCells>
  <conditionalFormatting sqref="C96:I96">
    <cfRule type="containsText" dxfId="6" priority="1" operator="containsText" text="NU">
      <formula>NOT(ISERROR(SEARCH("NU",C96)))</formula>
    </cfRule>
    <cfRule type="containsText" dxfId="5" priority="2" operator="containsText" text="DA">
      <formula>NOT(ISERROR(SEARCH("DA",C96)))</formula>
    </cfRule>
    <cfRule type="containsText" dxfId="4" priority="3" operator="containsText" text="nu">
      <formula>NOT(ISERROR(SEARCH("nu",C96)))</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Introducere</vt:lpstr>
      <vt:lpstr>Buget cerere</vt:lpstr>
      <vt:lpstr>Deviz general</vt:lpstr>
      <vt:lpstr>Deviz act A</vt:lpstr>
      <vt:lpstr>Deviz act B</vt:lpstr>
      <vt:lpstr>Deviz Act C</vt:lpstr>
      <vt:lpstr>Deviz auxiliare 1</vt:lpstr>
      <vt:lpstr>Deviz auxiliare 2</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ADRSE</cp:lastModifiedBy>
  <dcterms:created xsi:type="dcterms:W3CDTF">2023-02-24T18:26:58Z</dcterms:created>
  <dcterms:modified xsi:type="dcterms:W3CDTF">2025-08-05T17:00:01Z</dcterms:modified>
</cp:coreProperties>
</file>