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D:\-=ADMINISTRARE=-\-=PRSE=-\decembrie 2024\31.12.2024\"/>
    </mc:Choice>
  </mc:AlternateContent>
  <xr:revisionPtr revIDLastSave="0" documentId="13_ncr:1_{A6685E0A-88BA-4DF8-97AC-1AC8E233EE22}" xr6:coauthVersionLast="47" xr6:coauthVersionMax="47" xr10:uidLastSave="{00000000-0000-0000-0000-000000000000}"/>
  <bookViews>
    <workbookView xWindow="-120" yWindow="-120" windowWidth="29040" windowHeight="15840" tabRatio="602" xr2:uid="{00000000-000D-0000-FFFF-FFFF00000000}"/>
  </bookViews>
  <sheets>
    <sheet name="Apeluri PR SE anul 2024"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2024'!$A$5:$R$21</definedName>
    <definedName name="_xlnm.Print_Area" localSheetId="0">'Apeluri PR SE anul 2024'!$A$1:$R$25</definedName>
    <definedName name="_xlnm.Print_Titles" localSheetId="0">'Apeluri PR SE anul 2024'!$5:$5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8" l="1"/>
  <c r="J21"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<sst xmlns="http://schemas.openxmlformats.org/spreadsheetml/2006/main" count="253" uniqueCount="113">
  <si>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</si>
  <si>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</si>
  <si>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</si>
  <si>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</si>
  <si>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</si>
  <si>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</si>
  <si>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</si>
  <si>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</si>
  <si>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</si>
  <si>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</si>
  <si>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</si>
  <si>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</si>
  <si>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</si>
  <si>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</si>
  <si>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</si>
  <si>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</si>
  <si>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</si>
  <si>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</si>
  <si>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</si>
  <si>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</si>
  <si>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</si>
  <si>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</si>
  <si>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</si>
  <si>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</si>
  <si>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</si>
  <si>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</si>
  <si>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</si>
  <si>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</si>
  <si>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</si>
  <si>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</si>
  <si>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</si>
  <si>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</si>
  <si>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</si>
  <si>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</si>
  <si>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</si>
  <si>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</si>
  <si>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</si>
  <si>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</si>
  <si>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</si>
  <si>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</si>
  <si>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</si>
  <si>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</si>
  <si>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</si>
  <si>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</si>
  <si>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OP 2, OS 2.1</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</si>
  <si>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</si>
  <si>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</si>
  <si>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</si>
  <si>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OP 2, OS 2.4</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</si>
  <si>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</si>
  <si>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</si>
  <si>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OP 2, OS 2.7</t>
  </si>
  <si>
    <t>OP 2, OS 2.8</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</si>
  <si>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</si>
  <si>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Autoritate de Management </t>
  </si>
  <si>
    <t xml:space="preserve">ADR Sud-Est - AM PR Sud-Est </t>
  </si>
  <si>
    <t>Sprijinirea eficientei energetice in cladiri rezidențiale din ITI Delta Dunarii (2.1 A)</t>
  </si>
  <si>
    <t>Consolidarea clădirilor din ITI Delta Dunarii, aflate în risc seismic major (2.2)</t>
  </si>
  <si>
    <t>Sprijinirea dezvoltarii infrastructurii educationale - invatamantul prescolar, in   ITI Delta Dunarii (5.1)</t>
  </si>
  <si>
    <t xml:space="preserve">Nr. crt. </t>
  </si>
  <si>
    <t xml:space="preserve">Domeniu </t>
  </si>
  <si>
    <t>ITI Delta Dunarii</t>
  </si>
  <si>
    <t>Sprijinirea eficientei energetice in cladiri publice, inclusiv a celor cu statut de monument istoric in  ITI Delta Dunarii (2.1 B)</t>
  </si>
  <si>
    <t xml:space="preserve">Energie si eficienta energetica </t>
  </si>
  <si>
    <t xml:space="preserve">Educatie </t>
  </si>
  <si>
    <t xml:space="preserve">PR SE </t>
  </si>
  <si>
    <t>Microîntreprinderi din mediul urban</t>
  </si>
  <si>
    <t xml:space="preserve">Regiunea Sud-Est 
</t>
  </si>
  <si>
    <t>OS 1.3  Intensificarea creșterii durabile și a competitivității IMM-urilor și crearea de locuri de muncă în cadrul IMM-urilor, inclusiv prin investiții productive
Creșterea competitivității microîntreprinderilor</t>
  </si>
  <si>
    <t>UAT orașe</t>
  </si>
  <si>
    <t>OS 2.8 Promovarea mobilității urbane multimodale durabile, ca parte a tranziției către o economie cu zero emisii de carbon
Reducerea emisiilor de carbon in orase bazata pe planurile de mobilitate urbana durabilă</t>
  </si>
  <si>
    <t>Reducerea emisiilor de carbon in orase bazata pe planurile de mobilitate urbana durabilă (3.1)</t>
  </si>
  <si>
    <t>Mobilitate urbană</t>
  </si>
  <si>
    <t>UAT municipii</t>
  </si>
  <si>
    <t>OS 2.8 Promovarea mobilității urbane multimodale durabile, ca parte a tranziției către o economie cu zero emisii de carbon
Reducerea emisiilor de carbon in municipii bazata pe planurile de mobilitate urbana durabilă</t>
  </si>
  <si>
    <t>Reducerea emisiilor de carbon in municipii bazata pe planurile de mobilitate urbana durabilă (3.1)</t>
  </si>
  <si>
    <t>UAT municipii reședință de județ</t>
  </si>
  <si>
    <t>Reducerea emisiilor de carbon in municipiile resedinta de judet bazata pe planurile de mobilitate urbana durabilă (3.1)</t>
  </si>
  <si>
    <t>OS 2.7 Intensificarea acțiunilor de protecției și conservare a naturii, a biodiversității și a infrastructurii verzi, inclusiv în zonele urbane, precum și reducerea tuturor formelor de poluare
Sprijin pentru dezvoltarea infrastructurii verzi in orase</t>
  </si>
  <si>
    <t>Sprijin pentru dezvoltarea infrastructurii verzi in orase (2.4)</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</si>
  <si>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</si>
  <si>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</si>
  <si>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(2.4)</t>
  </si>
  <si>
    <t xml:space="preserve">UAT municipii reședință de județ </t>
  </si>
  <si>
    <t>Sprijin pentru dezvoltarea infrastructurii verzi in municipii resedinta de judet (2.4)</t>
  </si>
  <si>
    <t>A.1 Creșterea competitivității microintreprinderilor (1.6)</t>
  </si>
  <si>
    <t>Buget total apel (euro) apeluri noi</t>
  </si>
  <si>
    <t>Din care buget UE apel (euro) apeluri noi</t>
  </si>
  <si>
    <t>Proiecte etapizate din POR 2014-2020</t>
  </si>
  <si>
    <t>Proiecte etapizate din POR 2014-2021</t>
  </si>
  <si>
    <t>OS 1.3, 2.1, 2.8, 3.2, 4.2, 5.1</t>
  </si>
  <si>
    <t>OS 2.1, 2.8, 4.2, 5.1, 5.2</t>
  </si>
  <si>
    <t>OP 1, 2, 3, 4 si 5</t>
  </si>
  <si>
    <t>OP 2, 4 si 5</t>
  </si>
  <si>
    <t>UAT Județe, UAT Municipii, UAT Orase, UAT Comune, parteneriate</t>
  </si>
  <si>
    <t>UAT Județe, UAT Municipiu, UAT Orase, UAT comune din ITI DD, parteneriate</t>
  </si>
  <si>
    <t>UAT municipii, 
UAT orașe, UAT Comune</t>
  </si>
  <si>
    <t>UAT Municipiul Tulcea, UAT orașe, UAT comune din ITI DD, parteneriate</t>
  </si>
  <si>
    <t>Energie si eficienta energetica, Mobilitate urbana, Educatie, Regenerare urbana si Turism in arealul non-urban</t>
  </si>
  <si>
    <t>Energie si eficienta energetica, Mobilitate urbana, Drumuri judetene, Educatie, Regenerare urbana si Incubatoare de afaceri</t>
  </si>
  <si>
    <t>Tip apel
competitiv/necompetitiv</t>
  </si>
  <si>
    <t>Dată publicare ghid final
(zz/ll/an)</t>
  </si>
  <si>
    <t xml:space="preserve">Dată  deschidere apel (zz/ll/an) </t>
  </si>
  <si>
    <t xml:space="preserve">Dată închidere apel  </t>
  </si>
  <si>
    <t>Calendarul apelurilor de proiecte lansate in anul 2024
PR SE 2021-2027, actualizat la 31.12.2024</t>
  </si>
  <si>
    <t>Proiecte etapizate din POR 2014-2020, apel 2</t>
  </si>
  <si>
    <t>OS 4.2</t>
  </si>
  <si>
    <t>OP 4</t>
  </si>
  <si>
    <t xml:space="preserve"> UAT Municipii</t>
  </si>
  <si>
    <t>Asistență tehnică</t>
  </si>
  <si>
    <t>Prioritatea 7 Asistență tehnică</t>
  </si>
  <si>
    <t>ADR SE</t>
  </si>
  <si>
    <t>total 15 apeluri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</si>
</sst>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4"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color theme="1"/>
      <name val="Trebuchet MS"/>
      <family val="2"/>
    </font>
    <font>
      <sz val="22"/>
      <color rgb="FFFF0000"/>
      <name val="Trebuchet MS"/>
      <family val="2"/>
    </font>
    <font>
      <b/>
      <sz val="22"/>
      <color theme="1"/>
      <name val="Trebuchet MS"/>
      <family val="2"/>
    </font>
    <font>
      <sz val="22"/>
      <name val="Trebuchet MS"/>
      <family val="2"/>
    </font>
    <font>
      <sz val="22"/>
      <color theme="7" tint="0.59999389629810485"/>
      <name val="Trebuchet MS"/>
      <family val="2"/>
    </font>
    <font>
      <b/>
      <sz val="22"/>
      <name val="Trebuchet MS"/>
      <family val="2"/>
    </font>
    <font>
      <sz val="8"/>
      <name val="Calibri"/>
      <family val="2"/>
      <charset val="238"/>
      <scheme val="minor"/>
    </font>
  </fonts>
  <fills count="8">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51">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0" borderId="0" xfId="0" applyNumberFormat="1" applyFont="1" applyAlignment="1">
      <alignment horizontal="center" vertical="top" wrapText="1"/>
    </xf>
    <xf numFmtId="14" fontId="8" fillId="0" borderId="0" xfId="0" applyNumberFormat="1" applyFont="1" applyAlignment="1">
      <alignment vertical="top" wrapText="1"/>
    </xf>
    <xf numFmtId="14" fontId="7" fillId="0" borderId="0" xfId="0" applyNumberFormat="1" applyFont="1" applyAlignment="1">
      <alignment vertical="top"/>
    </xf>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7" borderId="0" xfId="0" applyFont="1" applyFill="1" applyAlignment="1">
      <alignment horizontal="center" vertical="center" wrapText="1"/>
    </xf>
    <xf numFmtId="0" fontId="12" fillId="5" borderId="0" xfId="0" applyFont="1" applyFill="1" applyAlignment="1">
      <alignment horizontal="center" vertical="center" wrapText="1"/>
    </xf>
    <xf numFmtId="3" fontId="7" fillId="7" borderId="0" xfId="0" applyNumberFormat="1" applyFont="1" applyFill="1" applyAlignment="1">
      <alignment horizontal="center" vertical="top"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wrapText="1"/>
    </xf>
    <xf numFmtId="15" fontId="10" fillId="7" borderId="1" xfId="0" applyNumberFormat="1" applyFont="1" applyFill="1" applyBorder="1" applyAlignment="1">
      <alignment horizontal="center" vertical="center" wrapText="1"/>
    </xf>
    <xf numFmtId="0" fontId="10" fillId="7" borderId="1" xfId="0" applyFont="1" applyFill="1" applyBorder="1" applyAlignment="1">
      <alignment horizontal="left" vertical="center" wrapText="1"/>
    </xf>
    <xf numFmtId="0" fontId="10" fillId="6" borderId="1"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1" xfId="0" applyFont="1" applyFill="1" applyBorder="1" applyAlignment="1">
      <alignment horizontal="center" vertical="center"/>
    </xf>
    <xf numFmtId="3" fontId="12"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top"/>
    </xf>
    <xf numFmtId="165" fontId="10" fillId="6" borderId="1" xfId="0" applyNumberFormat="1" applyFont="1" applyFill="1" applyBorder="1" applyAlignment="1">
      <alignment vertical="top" wrapText="1"/>
    </xf>
    <xf numFmtId="165" fontId="10" fillId="6" borderId="1" xfId="0" applyNumberFormat="1" applyFont="1" applyFill="1" applyBorder="1" applyAlignment="1">
      <alignment vertical="top"/>
    </xf>
    <xf numFmtId="0" fontId="12"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3" fontId="10" fillId="6" borderId="1" xfId="0" applyNumberFormat="1" applyFont="1" applyFill="1" applyBorder="1" applyAlignment="1">
      <alignment horizontal="center" vertical="center" wrapText="1"/>
    </xf>
    <xf numFmtId="0" fontId="9" fillId="0" borderId="0" xfId="0" applyFont="1" applyAlignment="1">
      <alignment horizontal="left" vertical="top"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CCECFF"/>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 lansate in anul 2024 PR SE 2021-2027.xlsx]Sheet1Pivot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 lansate in anul 2024 PR SE 2021-2027.xlsx]Sheet1Pivot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617B-B000-4609-A924-22B994605219}">
  <sheetPr>
    <pageSetUpPr fitToPage="1"/>
  </sheetPr>
  <dimension ref="A1:V21"/>
  <sheetViews>
    <sheetView tabSelected="1" topLeftCell="B1" zoomScale="40" zoomScaleNormal="40" zoomScaleSheetLayoutView="40" workbookViewId="0">
      <selection activeCell="B2" sqref="B2:H2"/>
    </sheetView>
  </sheetViews>
  <sheetFormatPr defaultColWidth="9.140625" defaultRowHeight="50.1" customHeight="1" x14ac:dyDescent="0.25"/>
  <cols>
    <col min="1" max="1" width="12.7109375" style="18" customWidth="1"/>
    <col min="2" max="2" width="13" style="18" customWidth="1"/>
    <col min="3" max="3" width="22.28515625" style="18" customWidth="1"/>
    <col min="4" max="4" width="39.140625" style="19" customWidth="1"/>
    <col min="5" max="5" width="48.28515625" style="19" customWidth="1"/>
    <col min="6" max="6" width="66.28515625" style="17" customWidth="1"/>
    <col min="7" max="7" width="115.28515625" style="19" customWidth="1"/>
    <col min="8" max="8" width="33" style="17" customWidth="1"/>
    <col min="9" max="9" width="35.140625" style="17" customWidth="1"/>
    <col min="10" max="10" width="41.140625" style="21" customWidth="1"/>
    <col min="11" max="11" width="43.7109375" style="21" customWidth="1"/>
    <col min="12" max="12" width="35" style="17" customWidth="1"/>
    <col min="13" max="13" width="64.85546875" style="18" customWidth="1"/>
    <col min="14" max="14" width="27.85546875" style="18" customWidth="1"/>
    <col min="15" max="15" width="36.42578125" style="18" customWidth="1"/>
    <col min="16" max="16" width="36.85546875" style="22" customWidth="1"/>
    <col min="17" max="17" width="35.28515625" style="23" customWidth="1"/>
    <col min="18" max="16384" width="9.140625" style="18"/>
  </cols>
  <sheetData>
    <row r="1" spans="2:18" s="17" customFormat="1" ht="50.1" customHeight="1" x14ac:dyDescent="0.25">
      <c r="B1" s="18"/>
      <c r="C1" s="18"/>
      <c r="D1" s="19"/>
      <c r="E1" s="19"/>
      <c r="G1" s="19"/>
      <c r="H1" s="20"/>
      <c r="J1" s="31"/>
      <c r="K1" s="31"/>
      <c r="M1" s="18"/>
      <c r="N1" s="18"/>
      <c r="O1" s="18"/>
      <c r="P1" s="22"/>
      <c r="Q1" s="23"/>
    </row>
    <row r="2" spans="2:18" s="17" customFormat="1" ht="78" customHeight="1" x14ac:dyDescent="0.25">
      <c r="B2" s="50" t="s">
        <v>104</v>
      </c>
      <c r="C2" s="50"/>
      <c r="D2" s="50"/>
      <c r="E2" s="50"/>
      <c r="F2" s="50"/>
      <c r="G2" s="50"/>
      <c r="H2" s="50"/>
      <c r="J2" s="31"/>
      <c r="K2" s="31"/>
      <c r="M2" s="18"/>
      <c r="N2" s="18"/>
      <c r="O2" s="18"/>
      <c r="P2" s="22"/>
      <c r="Q2" s="23"/>
    </row>
    <row r="3" spans="2:18" s="17" customFormat="1" ht="49.5" hidden="1" customHeight="1" x14ac:dyDescent="0.25">
      <c r="B3" s="18"/>
      <c r="C3" s="18"/>
      <c r="D3" s="19"/>
      <c r="E3" s="19"/>
      <c r="G3" s="19"/>
      <c r="H3" s="20"/>
      <c r="J3" s="21"/>
      <c r="K3" s="21"/>
      <c r="M3" s="18"/>
      <c r="N3" s="18"/>
      <c r="O3" s="18"/>
      <c r="P3" s="22"/>
      <c r="Q3" s="23"/>
    </row>
    <row r="4" spans="2:18" s="17" customFormat="1" ht="69.75" customHeight="1" x14ac:dyDescent="0.25">
      <c r="B4" s="46" t="s">
        <v>59</v>
      </c>
      <c r="C4" s="46" t="s">
        <v>2</v>
      </c>
      <c r="D4" s="46" t="s">
        <v>54</v>
      </c>
      <c r="E4" s="46" t="s">
        <v>60</v>
      </c>
      <c r="F4" s="46" t="s">
        <v>0</v>
      </c>
      <c r="G4" s="46" t="s">
        <v>1</v>
      </c>
      <c r="H4" s="46" t="s">
        <v>4</v>
      </c>
      <c r="I4" s="46" t="s">
        <v>5</v>
      </c>
      <c r="J4" s="49" t="s">
        <v>86</v>
      </c>
      <c r="K4" s="49" t="s">
        <v>87</v>
      </c>
      <c r="L4" s="46" t="s">
        <v>7</v>
      </c>
      <c r="M4" s="46" t="s">
        <v>6</v>
      </c>
      <c r="N4" s="46" t="s">
        <v>100</v>
      </c>
      <c r="O4" s="47" t="s">
        <v>101</v>
      </c>
      <c r="P4" s="46" t="s">
        <v>102</v>
      </c>
      <c r="Q4" s="46" t="s">
        <v>103</v>
      </c>
      <c r="R4" s="24"/>
    </row>
    <row r="5" spans="2:18" s="25" customFormat="1" ht="137.44999999999999" customHeight="1" x14ac:dyDescent="0.25">
      <c r="B5" s="46"/>
      <c r="C5" s="46"/>
      <c r="D5" s="46"/>
      <c r="E5" s="46"/>
      <c r="F5" s="46"/>
      <c r="G5" s="46"/>
      <c r="H5" s="46"/>
      <c r="I5" s="46"/>
      <c r="J5" s="49"/>
      <c r="K5" s="49"/>
      <c r="L5" s="46"/>
      <c r="M5" s="46"/>
      <c r="N5" s="46"/>
      <c r="O5" s="48"/>
      <c r="P5" s="46"/>
      <c r="Q5" s="46"/>
      <c r="R5" s="24"/>
    </row>
    <row r="6" spans="2:18" s="26" customFormat="1" ht="174" customHeight="1" x14ac:dyDescent="0.25">
      <c r="B6" s="33">
        <v>1</v>
      </c>
      <c r="C6" s="33" t="s">
        <v>65</v>
      </c>
      <c r="D6" s="33" t="s">
        <v>55</v>
      </c>
      <c r="E6" s="33" t="s">
        <v>3</v>
      </c>
      <c r="F6" s="33" t="s">
        <v>85</v>
      </c>
      <c r="G6" s="33" t="s">
        <v>68</v>
      </c>
      <c r="H6" s="34" t="s">
        <v>43</v>
      </c>
      <c r="I6" s="33" t="s">
        <v>67</v>
      </c>
      <c r="J6" s="35">
        <v>43362593</v>
      </c>
      <c r="K6" s="35">
        <v>36858204</v>
      </c>
      <c r="L6" s="33" t="s">
        <v>12</v>
      </c>
      <c r="M6" s="33" t="s">
        <v>66</v>
      </c>
      <c r="N6" s="33" t="s">
        <v>9</v>
      </c>
      <c r="O6" s="36">
        <v>45380</v>
      </c>
      <c r="P6" s="36">
        <v>45441</v>
      </c>
      <c r="Q6" s="36">
        <v>45471</v>
      </c>
      <c r="R6" s="24"/>
    </row>
    <row r="7" spans="2:18" s="24" customFormat="1" ht="127.5" customHeight="1" x14ac:dyDescent="0.25">
      <c r="B7" s="33">
        <v>2</v>
      </c>
      <c r="C7" s="33" t="s">
        <v>65</v>
      </c>
      <c r="D7" s="33" t="s">
        <v>55</v>
      </c>
      <c r="E7" s="33" t="s">
        <v>63</v>
      </c>
      <c r="F7" s="33" t="s">
        <v>56</v>
      </c>
      <c r="G7" s="33" t="s">
        <v>45</v>
      </c>
      <c r="H7" s="33" t="s">
        <v>44</v>
      </c>
      <c r="I7" s="33" t="s">
        <v>61</v>
      </c>
      <c r="J7" s="35">
        <v>4487294</v>
      </c>
      <c r="K7" s="35">
        <v>3892040.71</v>
      </c>
      <c r="L7" s="33" t="s">
        <v>12</v>
      </c>
      <c r="M7" s="33" t="s">
        <v>96</v>
      </c>
      <c r="N7" s="33" t="s">
        <v>9</v>
      </c>
      <c r="O7" s="36">
        <v>45645</v>
      </c>
      <c r="P7" s="36">
        <v>45707</v>
      </c>
      <c r="Q7" s="36">
        <v>45888</v>
      </c>
    </row>
    <row r="8" spans="2:18" s="24" customFormat="1" ht="171.75" customHeight="1" x14ac:dyDescent="0.25">
      <c r="B8" s="33">
        <v>3</v>
      </c>
      <c r="C8" s="33" t="s">
        <v>65</v>
      </c>
      <c r="D8" s="33" t="s">
        <v>55</v>
      </c>
      <c r="E8" s="33" t="s">
        <v>63</v>
      </c>
      <c r="F8" s="33" t="s">
        <v>62</v>
      </c>
      <c r="G8" s="33" t="s">
        <v>46</v>
      </c>
      <c r="H8" s="33" t="s">
        <v>44</v>
      </c>
      <c r="I8" s="33" t="s">
        <v>61</v>
      </c>
      <c r="J8" s="35">
        <v>8327278</v>
      </c>
      <c r="K8" s="35">
        <v>7222639.0800000001</v>
      </c>
      <c r="L8" s="33" t="s">
        <v>12</v>
      </c>
      <c r="M8" s="33" t="s">
        <v>47</v>
      </c>
      <c r="N8" s="33" t="s">
        <v>9</v>
      </c>
      <c r="O8" s="36">
        <v>45548</v>
      </c>
      <c r="P8" s="36">
        <v>45580</v>
      </c>
      <c r="Q8" s="36">
        <v>45762</v>
      </c>
    </row>
    <row r="9" spans="2:18" s="24" customFormat="1" ht="203.25" customHeight="1" x14ac:dyDescent="0.25">
      <c r="B9" s="33">
        <v>4</v>
      </c>
      <c r="C9" s="33" t="s">
        <v>65</v>
      </c>
      <c r="D9" s="33" t="s">
        <v>55</v>
      </c>
      <c r="E9" s="33" t="s">
        <v>63</v>
      </c>
      <c r="F9" s="33" t="s">
        <v>57</v>
      </c>
      <c r="G9" s="33" t="s">
        <v>49</v>
      </c>
      <c r="H9" s="33" t="s">
        <v>48</v>
      </c>
      <c r="I9" s="33" t="s">
        <v>61</v>
      </c>
      <c r="J9" s="35">
        <v>10460313</v>
      </c>
      <c r="K9" s="35">
        <v>9072721</v>
      </c>
      <c r="L9" s="33" t="s">
        <v>12</v>
      </c>
      <c r="M9" s="33" t="s">
        <v>50</v>
      </c>
      <c r="N9" s="33" t="s">
        <v>9</v>
      </c>
      <c r="O9" s="36">
        <v>45657</v>
      </c>
      <c r="P9" s="36">
        <v>45719</v>
      </c>
      <c r="Q9" s="36">
        <v>45904</v>
      </c>
    </row>
    <row r="10" spans="2:18" s="24" customFormat="1" ht="197.25" customHeight="1" x14ac:dyDescent="0.25">
      <c r="B10" s="33">
        <v>5</v>
      </c>
      <c r="C10" s="33" t="s">
        <v>65</v>
      </c>
      <c r="D10" s="33" t="s">
        <v>55</v>
      </c>
      <c r="E10" s="33" t="s">
        <v>80</v>
      </c>
      <c r="F10" s="37" t="s">
        <v>84</v>
      </c>
      <c r="G10" s="37" t="s">
        <v>81</v>
      </c>
      <c r="H10" s="34" t="s">
        <v>51</v>
      </c>
      <c r="I10" s="33" t="s">
        <v>67</v>
      </c>
      <c r="J10" s="35">
        <v>8882581</v>
      </c>
      <c r="K10" s="35">
        <v>7704280</v>
      </c>
      <c r="L10" s="33" t="s">
        <v>12</v>
      </c>
      <c r="M10" s="33" t="s">
        <v>83</v>
      </c>
      <c r="N10" s="33" t="s">
        <v>8</v>
      </c>
      <c r="O10" s="36">
        <v>45656</v>
      </c>
      <c r="P10" s="36">
        <v>45719</v>
      </c>
      <c r="Q10" s="36">
        <v>45904</v>
      </c>
    </row>
    <row r="11" spans="2:18" s="24" customFormat="1" ht="188.25" customHeight="1" x14ac:dyDescent="0.25">
      <c r="B11" s="33">
        <v>6</v>
      </c>
      <c r="C11" s="33" t="s">
        <v>65</v>
      </c>
      <c r="D11" s="33" t="s">
        <v>55</v>
      </c>
      <c r="E11" s="33" t="s">
        <v>80</v>
      </c>
      <c r="F11" s="37" t="s">
        <v>82</v>
      </c>
      <c r="G11" s="37" t="s">
        <v>81</v>
      </c>
      <c r="H11" s="34" t="s">
        <v>51</v>
      </c>
      <c r="I11" s="33" t="s">
        <v>67</v>
      </c>
      <c r="J11" s="35">
        <v>1703605</v>
      </c>
      <c r="K11" s="35">
        <v>1477616</v>
      </c>
      <c r="L11" s="33" t="s">
        <v>12</v>
      </c>
      <c r="M11" s="33" t="s">
        <v>73</v>
      </c>
      <c r="N11" s="33" t="s">
        <v>9</v>
      </c>
      <c r="O11" s="36">
        <v>45656</v>
      </c>
      <c r="P11" s="36">
        <v>45719</v>
      </c>
      <c r="Q11" s="36">
        <v>45904</v>
      </c>
    </row>
    <row r="12" spans="2:18" s="24" customFormat="1" ht="168.75" customHeight="1" x14ac:dyDescent="0.25">
      <c r="B12" s="33">
        <v>7</v>
      </c>
      <c r="C12" s="33" t="s">
        <v>65</v>
      </c>
      <c r="D12" s="33" t="s">
        <v>55</v>
      </c>
      <c r="E12" s="33" t="s">
        <v>80</v>
      </c>
      <c r="F12" s="37" t="s">
        <v>79</v>
      </c>
      <c r="G12" s="37" t="s">
        <v>78</v>
      </c>
      <c r="H12" s="34" t="s">
        <v>51</v>
      </c>
      <c r="I12" s="33" t="s">
        <v>67</v>
      </c>
      <c r="J12" s="35">
        <v>1794493</v>
      </c>
      <c r="K12" s="35">
        <v>1556448</v>
      </c>
      <c r="L12" s="33" t="s">
        <v>12</v>
      </c>
      <c r="M12" s="33" t="s">
        <v>69</v>
      </c>
      <c r="N12" s="33" t="s">
        <v>9</v>
      </c>
      <c r="O12" s="36">
        <v>45656</v>
      </c>
      <c r="P12" s="36">
        <v>45719</v>
      </c>
      <c r="Q12" s="36">
        <v>45904</v>
      </c>
    </row>
    <row r="13" spans="2:18" s="26" customFormat="1" ht="192.75" customHeight="1" x14ac:dyDescent="0.25">
      <c r="B13" s="33">
        <v>8</v>
      </c>
      <c r="C13" s="33" t="s">
        <v>65</v>
      </c>
      <c r="D13" s="33" t="s">
        <v>55</v>
      </c>
      <c r="E13" s="33" t="s">
        <v>72</v>
      </c>
      <c r="F13" s="33" t="s">
        <v>77</v>
      </c>
      <c r="G13" s="37" t="s">
        <v>74</v>
      </c>
      <c r="H13" s="34" t="s">
        <v>52</v>
      </c>
      <c r="I13" s="33" t="s">
        <v>67</v>
      </c>
      <c r="J13" s="35">
        <v>103993201</v>
      </c>
      <c r="K13" s="35">
        <v>90198184.930000007</v>
      </c>
      <c r="L13" s="33" t="s">
        <v>12</v>
      </c>
      <c r="M13" s="33" t="s">
        <v>76</v>
      </c>
      <c r="N13" s="34" t="s">
        <v>8</v>
      </c>
      <c r="O13" s="36">
        <v>45499</v>
      </c>
      <c r="P13" s="36">
        <v>45530</v>
      </c>
      <c r="Q13" s="36">
        <v>45714</v>
      </c>
    </row>
    <row r="14" spans="2:18" s="26" customFormat="1" ht="215.25" customHeight="1" x14ac:dyDescent="0.25">
      <c r="B14" s="33">
        <v>9</v>
      </c>
      <c r="C14" s="33" t="s">
        <v>65</v>
      </c>
      <c r="D14" s="33" t="s">
        <v>55</v>
      </c>
      <c r="E14" s="33" t="s">
        <v>72</v>
      </c>
      <c r="F14" s="33" t="s">
        <v>75</v>
      </c>
      <c r="G14" s="37" t="s">
        <v>74</v>
      </c>
      <c r="H14" s="34" t="s">
        <v>52</v>
      </c>
      <c r="I14" s="33" t="s">
        <v>67</v>
      </c>
      <c r="J14" s="35">
        <v>17706738</v>
      </c>
      <c r="K14" s="35">
        <v>15357885.09</v>
      </c>
      <c r="L14" s="33" t="s">
        <v>12</v>
      </c>
      <c r="M14" s="33" t="s">
        <v>73</v>
      </c>
      <c r="N14" s="34" t="s">
        <v>9</v>
      </c>
      <c r="O14" s="36">
        <v>45499</v>
      </c>
      <c r="P14" s="36">
        <v>45530</v>
      </c>
      <c r="Q14" s="36">
        <v>45714</v>
      </c>
    </row>
    <row r="15" spans="2:18" s="26" customFormat="1" ht="201.75" customHeight="1" x14ac:dyDescent="0.25">
      <c r="B15" s="33">
        <v>10</v>
      </c>
      <c r="C15" s="33" t="s">
        <v>65</v>
      </c>
      <c r="D15" s="33" t="s">
        <v>55</v>
      </c>
      <c r="E15" s="33" t="s">
        <v>72</v>
      </c>
      <c r="F15" s="33" t="s">
        <v>71</v>
      </c>
      <c r="G15" s="37" t="s">
        <v>70</v>
      </c>
      <c r="H15" s="34" t="s">
        <v>52</v>
      </c>
      <c r="I15" s="33" t="s">
        <v>67</v>
      </c>
      <c r="J15" s="35">
        <v>17829003</v>
      </c>
      <c r="K15" s="35">
        <v>15463931.17</v>
      </c>
      <c r="L15" s="33" t="s">
        <v>12</v>
      </c>
      <c r="M15" s="33" t="s">
        <v>69</v>
      </c>
      <c r="N15" s="34" t="s">
        <v>9</v>
      </c>
      <c r="O15" s="36">
        <v>45499</v>
      </c>
      <c r="P15" s="36">
        <v>45530</v>
      </c>
      <c r="Q15" s="36">
        <v>45714</v>
      </c>
    </row>
    <row r="16" spans="2:18" s="24" customFormat="1" ht="200.25" customHeight="1" x14ac:dyDescent="0.25">
      <c r="B16" s="33">
        <v>11</v>
      </c>
      <c r="C16" s="33" t="s">
        <v>65</v>
      </c>
      <c r="D16" s="33" t="s">
        <v>55</v>
      </c>
      <c r="E16" s="33" t="s">
        <v>64</v>
      </c>
      <c r="F16" s="33" t="s">
        <v>58</v>
      </c>
      <c r="G16" s="33" t="s">
        <v>53</v>
      </c>
      <c r="H16" s="33" t="s">
        <v>13</v>
      </c>
      <c r="I16" s="33" t="s">
        <v>61</v>
      </c>
      <c r="J16" s="35">
        <v>1152941.58</v>
      </c>
      <c r="K16" s="35">
        <v>647059</v>
      </c>
      <c r="L16" s="33" t="s">
        <v>12</v>
      </c>
      <c r="M16" s="33" t="s">
        <v>97</v>
      </c>
      <c r="N16" s="33" t="s">
        <v>9</v>
      </c>
      <c r="O16" s="36">
        <v>45653</v>
      </c>
      <c r="P16" s="36">
        <v>45719</v>
      </c>
      <c r="Q16" s="36">
        <v>45873</v>
      </c>
    </row>
    <row r="17" spans="1:22" s="24" customFormat="1" ht="228.75" customHeight="1" x14ac:dyDescent="0.25">
      <c r="B17" s="33">
        <v>12</v>
      </c>
      <c r="C17" s="33" t="s">
        <v>65</v>
      </c>
      <c r="D17" s="33" t="s">
        <v>55</v>
      </c>
      <c r="E17" s="33" t="s">
        <v>99</v>
      </c>
      <c r="F17" s="33" t="s">
        <v>88</v>
      </c>
      <c r="G17" s="33" t="s">
        <v>90</v>
      </c>
      <c r="H17" s="33" t="s">
        <v>92</v>
      </c>
      <c r="I17" s="33" t="s">
        <v>67</v>
      </c>
      <c r="J17" s="35">
        <v>110340000</v>
      </c>
      <c r="K17" s="35">
        <v>90523469.390000001</v>
      </c>
      <c r="L17" s="33" t="s">
        <v>12</v>
      </c>
      <c r="M17" s="33" t="s">
        <v>94</v>
      </c>
      <c r="N17" s="33" t="s">
        <v>9</v>
      </c>
      <c r="O17" s="36">
        <v>45457</v>
      </c>
      <c r="P17" s="36">
        <v>45461</v>
      </c>
      <c r="Q17" s="36">
        <v>45504</v>
      </c>
    </row>
    <row r="18" spans="1:22" s="24" customFormat="1" ht="228.75" customHeight="1" x14ac:dyDescent="0.25">
      <c r="B18" s="33">
        <v>13</v>
      </c>
      <c r="C18" s="33" t="s">
        <v>65</v>
      </c>
      <c r="D18" s="33" t="s">
        <v>55</v>
      </c>
      <c r="E18" s="33" t="s">
        <v>98</v>
      </c>
      <c r="F18" s="33" t="s">
        <v>89</v>
      </c>
      <c r="G18" s="33" t="s">
        <v>91</v>
      </c>
      <c r="H18" s="33" t="s">
        <v>93</v>
      </c>
      <c r="I18" s="33" t="s">
        <v>61</v>
      </c>
      <c r="J18" s="35">
        <v>24460000</v>
      </c>
      <c r="K18" s="35">
        <v>19614285.710000001</v>
      </c>
      <c r="L18" s="33" t="s">
        <v>12</v>
      </c>
      <c r="M18" s="33" t="s">
        <v>95</v>
      </c>
      <c r="N18" s="33" t="s">
        <v>9</v>
      </c>
      <c r="O18" s="36">
        <v>45457</v>
      </c>
      <c r="P18" s="36">
        <v>45461</v>
      </c>
      <c r="Q18" s="36">
        <v>45504</v>
      </c>
    </row>
    <row r="19" spans="1:22" s="24" customFormat="1" ht="228.75" customHeight="1" x14ac:dyDescent="0.25">
      <c r="B19" s="33">
        <v>14</v>
      </c>
      <c r="C19" s="33" t="s">
        <v>65</v>
      </c>
      <c r="D19" s="33" t="s">
        <v>55</v>
      </c>
      <c r="E19" s="33" t="s">
        <v>99</v>
      </c>
      <c r="F19" s="33" t="s">
        <v>105</v>
      </c>
      <c r="G19" s="33" t="s">
        <v>106</v>
      </c>
      <c r="H19" s="33" t="s">
        <v>107</v>
      </c>
      <c r="I19" s="33" t="s">
        <v>67</v>
      </c>
      <c r="J19" s="35">
        <v>700000</v>
      </c>
      <c r="K19" s="35">
        <v>392857.14</v>
      </c>
      <c r="L19" s="33" t="s">
        <v>12</v>
      </c>
      <c r="M19" s="33" t="s">
        <v>108</v>
      </c>
      <c r="N19" s="33" t="s">
        <v>9</v>
      </c>
      <c r="O19" s="36">
        <v>45616</v>
      </c>
      <c r="P19" s="36">
        <v>45621</v>
      </c>
      <c r="Q19" s="36">
        <v>45626</v>
      </c>
    </row>
    <row r="20" spans="1:22" s="24" customFormat="1" ht="228.75" customHeight="1" x14ac:dyDescent="0.25">
      <c r="B20" s="33">
        <v>15</v>
      </c>
      <c r="C20" s="33" t="s">
        <v>65</v>
      </c>
      <c r="D20" s="33" t="s">
        <v>55</v>
      </c>
      <c r="E20" s="33" t="s">
        <v>109</v>
      </c>
      <c r="F20" s="33" t="s">
        <v>110</v>
      </c>
      <c r="G20" s="33" t="s">
        <v>109</v>
      </c>
      <c r="H20" s="33">
        <v>7</v>
      </c>
      <c r="I20" s="33" t="s">
        <v>67</v>
      </c>
      <c r="J20" s="35">
        <v>35000000</v>
      </c>
      <c r="K20" s="35">
        <v>29750000</v>
      </c>
      <c r="L20" s="33" t="s">
        <v>12</v>
      </c>
      <c r="M20" s="33" t="s">
        <v>111</v>
      </c>
      <c r="N20" s="33" t="s">
        <v>8</v>
      </c>
      <c r="O20" s="36">
        <v>45638</v>
      </c>
      <c r="P20" s="36">
        <v>45638</v>
      </c>
      <c r="Q20" s="36">
        <v>46112</v>
      </c>
    </row>
    <row r="21" spans="1:22" s="30" customFormat="1" ht="75.75" customHeight="1" x14ac:dyDescent="0.25">
      <c r="A21" s="27"/>
      <c r="B21" s="32"/>
      <c r="C21" s="38"/>
      <c r="D21" s="38"/>
      <c r="E21" s="39"/>
      <c r="F21" s="32"/>
      <c r="G21" s="45" t="s">
        <v>112</v>
      </c>
      <c r="H21" s="40"/>
      <c r="I21" s="32"/>
      <c r="J21" s="41">
        <f>SUM(J6:J20)</f>
        <v>390200040.58000004</v>
      </c>
      <c r="K21" s="41">
        <f>SUM(K6:K20)</f>
        <v>329731621.21999997</v>
      </c>
      <c r="L21" s="32"/>
      <c r="M21" s="38"/>
      <c r="N21" s="42"/>
      <c r="O21" s="42"/>
      <c r="P21" s="43"/>
      <c r="Q21" s="44"/>
      <c r="R21" s="28"/>
      <c r="S21" s="29"/>
      <c r="T21" s="29"/>
      <c r="U21" s="29"/>
      <c r="V21" s="29"/>
    </row>
  </sheetData>
  <autoFilter ref="A5:R21" xr:uid="{00000000-0009-0000-0000-000000000000}"/>
  <mergeCells count="17">
    <mergeCell ref="B2:H2"/>
    <mergeCell ref="Q4:Q5"/>
    <mergeCell ref="L4:L5"/>
    <mergeCell ref="B4:B5"/>
    <mergeCell ref="C4:C5"/>
    <mergeCell ref="D4:D5"/>
    <mergeCell ref="E4:E5"/>
    <mergeCell ref="F4:F5"/>
    <mergeCell ref="G4:G5"/>
    <mergeCell ref="H4:H5"/>
    <mergeCell ref="I4:I5"/>
    <mergeCell ref="M4:M5"/>
    <mergeCell ref="N4:N5"/>
    <mergeCell ref="O4:O5"/>
    <mergeCell ref="P4:P5"/>
    <mergeCell ref="J4:J5"/>
    <mergeCell ref="K4:K5"/>
  </mergeCells>
  <phoneticPr fontId="13" type="noConversion"/>
  <pageMargins left="0.31496062992125984" right="0.31496062992125984" top="0.74803149606299213" bottom="0.74803149606299213" header="0.31496062992125984" footer="0.31496062992125984"/>
  <pageSetup paperSize="8"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32</v>
      </c>
      <c r="D2" s="6" t="s">
        <v>31</v>
      </c>
      <c r="E2" s="6" t="s">
        <v>34</v>
      </c>
      <c r="F2" s="6" t="s">
        <v>33</v>
      </c>
    </row>
    <row r="3" spans="2:6" ht="18.75" x14ac:dyDescent="0.25">
      <c r="B3" s="3" t="s">
        <v>16</v>
      </c>
      <c r="C3" s="3"/>
      <c r="D3" s="4"/>
      <c r="E3" s="11"/>
      <c r="F3" s="11"/>
    </row>
    <row r="4" spans="2:6" ht="18.75" x14ac:dyDescent="0.25">
      <c r="B4" s="3" t="s">
        <v>17</v>
      </c>
      <c r="C4" s="3"/>
      <c r="D4" s="4"/>
      <c r="E4" s="11"/>
      <c r="F4" s="11"/>
    </row>
    <row r="5" spans="2:6" ht="18.75" x14ac:dyDescent="0.25">
      <c r="B5" s="3" t="s">
        <v>11</v>
      </c>
      <c r="C5" s="3"/>
      <c r="D5" s="4"/>
      <c r="E5" s="11"/>
      <c r="F5" s="11"/>
    </row>
    <row r="6" spans="2:6" ht="18.75" x14ac:dyDescent="0.25">
      <c r="B6" s="3" t="s">
        <v>18</v>
      </c>
      <c r="C6" s="3"/>
      <c r="D6" s="4"/>
      <c r="E6" s="11"/>
      <c r="F6" s="11"/>
    </row>
    <row r="7" spans="2:6" ht="18.75" x14ac:dyDescent="0.25">
      <c r="B7" s="3" t="s">
        <v>19</v>
      </c>
      <c r="C7" s="12"/>
      <c r="D7" s="13"/>
      <c r="E7" s="14"/>
      <c r="F7" s="14"/>
    </row>
    <row r="8" spans="2:6" ht="18.75" x14ac:dyDescent="0.25">
      <c r="B8" s="3" t="s">
        <v>20</v>
      </c>
      <c r="C8" s="3"/>
      <c r="D8" s="4"/>
      <c r="E8" s="11"/>
      <c r="F8" s="11"/>
    </row>
    <row r="9" spans="2:6" ht="18.75" x14ac:dyDescent="0.25">
      <c r="B9" s="3" t="s">
        <v>21</v>
      </c>
      <c r="C9" s="3"/>
      <c r="D9" s="4"/>
      <c r="E9" s="11"/>
      <c r="F9" s="11"/>
    </row>
    <row r="10" spans="2:6" ht="18.75" x14ac:dyDescent="0.25">
      <c r="B10" s="3" t="s">
        <v>22</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23</v>
      </c>
      <c r="C12" s="3"/>
      <c r="D12" s="4"/>
      <c r="E12" s="9"/>
      <c r="F12" s="9"/>
    </row>
    <row r="13" spans="2:6" ht="18.75" x14ac:dyDescent="0.25">
      <c r="B13" s="3" t="s">
        <v>24</v>
      </c>
      <c r="C13" s="3"/>
      <c r="D13" s="4"/>
      <c r="E13" s="9"/>
      <c r="F13" s="9"/>
    </row>
    <row r="14" spans="2:6" ht="18.75" x14ac:dyDescent="0.25">
      <c r="B14" s="3" t="s">
        <v>29</v>
      </c>
      <c r="C14" s="3"/>
      <c r="D14" s="4"/>
      <c r="E14" s="9"/>
      <c r="F14" s="9"/>
    </row>
    <row r="15" spans="2:6" ht="18.75" x14ac:dyDescent="0.25">
      <c r="B15" s="3" t="s">
        <v>25</v>
      </c>
      <c r="C15" s="3"/>
      <c r="D15" s="4"/>
      <c r="E15" s="9"/>
      <c r="F15" s="9"/>
    </row>
    <row r="16" spans="2:6" ht="18.75" x14ac:dyDescent="0.25">
      <c r="B16" s="3" t="s">
        <v>26</v>
      </c>
      <c r="C16" s="3"/>
      <c r="D16" s="4"/>
      <c r="E16" s="9"/>
      <c r="F16" s="9"/>
    </row>
    <row r="17" spans="2:6" ht="18.75" x14ac:dyDescent="0.25">
      <c r="B17" s="3" t="s">
        <v>15</v>
      </c>
      <c r="C17" s="3"/>
      <c r="D17" s="4"/>
      <c r="E17" s="9"/>
      <c r="F17" s="9"/>
    </row>
    <row r="18" spans="2:6" ht="18.75" x14ac:dyDescent="0.25">
      <c r="B18" s="3" t="s">
        <v>27</v>
      </c>
      <c r="C18" s="3"/>
      <c r="D18" s="4"/>
      <c r="E18" s="9"/>
      <c r="F18" s="9"/>
    </row>
    <row r="19" spans="2:6" ht="18.75" x14ac:dyDescent="0.25">
      <c r="B19" s="3" t="s">
        <v>28</v>
      </c>
      <c r="C19" s="3"/>
      <c r="D19" s="4"/>
      <c r="E19" s="9"/>
      <c r="F19" s="9"/>
    </row>
    <row r="20" spans="2:6" ht="18.75" x14ac:dyDescent="0.25">
      <c r="B20" s="7" t="s">
        <v>30</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35</v>
      </c>
      <c r="B3" t="s">
        <v>37</v>
      </c>
      <c r="C3" t="s">
        <v>38</v>
      </c>
    </row>
    <row r="4" spans="1:3" x14ac:dyDescent="0.25">
      <c r="A4" s="2" t="s">
        <v>28</v>
      </c>
      <c r="B4">
        <v>5</v>
      </c>
      <c r="C4">
        <v>5</v>
      </c>
    </row>
    <row r="5" spans="1:3" x14ac:dyDescent="0.25">
      <c r="A5" s="2" t="s">
        <v>29</v>
      </c>
      <c r="B5">
        <v>20</v>
      </c>
      <c r="C5">
        <v>20</v>
      </c>
    </row>
    <row r="6" spans="1:3" x14ac:dyDescent="0.25">
      <c r="A6" s="2" t="s">
        <v>15</v>
      </c>
      <c r="B6">
        <v>16</v>
      </c>
      <c r="C6">
        <v>16</v>
      </c>
    </row>
    <row r="7" spans="1:3" x14ac:dyDescent="0.25">
      <c r="A7" s="2" t="s">
        <v>25</v>
      </c>
      <c r="B7">
        <v>59</v>
      </c>
      <c r="C7">
        <v>32</v>
      </c>
    </row>
    <row r="8" spans="1:3" x14ac:dyDescent="0.25">
      <c r="A8" s="2" t="s">
        <v>26</v>
      </c>
      <c r="B8">
        <v>28</v>
      </c>
      <c r="C8">
        <v>12</v>
      </c>
    </row>
    <row r="9" spans="1:3" x14ac:dyDescent="0.25">
      <c r="A9" s="2" t="s">
        <v>22</v>
      </c>
      <c r="B9">
        <v>28</v>
      </c>
      <c r="C9">
        <v>22</v>
      </c>
    </row>
    <row r="10" spans="1:3" x14ac:dyDescent="0.25">
      <c r="A10" s="2" t="s">
        <v>21</v>
      </c>
      <c r="B10">
        <v>35</v>
      </c>
      <c r="C10">
        <v>31</v>
      </c>
    </row>
    <row r="11" spans="1:3" x14ac:dyDescent="0.25">
      <c r="A11" s="2" t="s">
        <v>16</v>
      </c>
      <c r="B11">
        <v>40</v>
      </c>
      <c r="C11">
        <v>17</v>
      </c>
    </row>
    <row r="12" spans="1:3" x14ac:dyDescent="0.25">
      <c r="A12" s="2" t="s">
        <v>20</v>
      </c>
      <c r="B12">
        <v>45</v>
      </c>
      <c r="C12">
        <v>45</v>
      </c>
    </row>
    <row r="13" spans="1:3" x14ac:dyDescent="0.25">
      <c r="A13" s="2" t="s">
        <v>11</v>
      </c>
      <c r="B13">
        <v>25</v>
      </c>
      <c r="C13">
        <v>24</v>
      </c>
    </row>
    <row r="14" spans="1:3" x14ac:dyDescent="0.25">
      <c r="A14" s="2" t="s">
        <v>17</v>
      </c>
      <c r="B14">
        <v>57</v>
      </c>
      <c r="C14">
        <v>53</v>
      </c>
    </row>
    <row r="15" spans="1:3" x14ac:dyDescent="0.25">
      <c r="A15" s="2" t="s">
        <v>18</v>
      </c>
      <c r="B15">
        <v>29</v>
      </c>
      <c r="C15">
        <v>26</v>
      </c>
    </row>
    <row r="16" spans="1:3" x14ac:dyDescent="0.25">
      <c r="A16" s="2" t="s">
        <v>24</v>
      </c>
      <c r="B16">
        <v>97</v>
      </c>
      <c r="C16">
        <v>63</v>
      </c>
    </row>
    <row r="17" spans="1:8" x14ac:dyDescent="0.25">
      <c r="A17" s="2" t="s">
        <v>27</v>
      </c>
      <c r="B17">
        <v>15</v>
      </c>
      <c r="C17">
        <v>15</v>
      </c>
    </row>
    <row r="18" spans="1:8" x14ac:dyDescent="0.25">
      <c r="A18" s="2" t="s">
        <v>19</v>
      </c>
    </row>
    <row r="19" spans="1:8" x14ac:dyDescent="0.25">
      <c r="A19" s="2" t="s">
        <v>23</v>
      </c>
      <c r="B19">
        <v>94</v>
      </c>
      <c r="C19">
        <v>94</v>
      </c>
    </row>
    <row r="20" spans="1:8" x14ac:dyDescent="0.25">
      <c r="A20" s="2" t="s">
        <v>36</v>
      </c>
      <c r="B20">
        <v>593</v>
      </c>
      <c r="C20">
        <v>475</v>
      </c>
    </row>
    <row r="22" spans="1:8" x14ac:dyDescent="0.25">
      <c r="F22" s="1" t="s">
        <v>35</v>
      </c>
      <c r="G22" t="s">
        <v>41</v>
      </c>
      <c r="H22" t="s">
        <v>42</v>
      </c>
    </row>
    <row r="23" spans="1:8" x14ac:dyDescent="0.25">
      <c r="F23" s="2" t="s">
        <v>28</v>
      </c>
      <c r="G23" s="16">
        <v>959.43086400000004</v>
      </c>
      <c r="H23" s="16">
        <v>457.48787299999998</v>
      </c>
    </row>
    <row r="24" spans="1:8" x14ac:dyDescent="0.25">
      <c r="F24" s="2" t="s">
        <v>29</v>
      </c>
      <c r="G24" s="16">
        <v>1953.4533220000001</v>
      </c>
      <c r="H24" s="16">
        <v>1464.0072379999999</v>
      </c>
    </row>
    <row r="25" spans="1:8" x14ac:dyDescent="0.25">
      <c r="F25" s="2" t="s">
        <v>15</v>
      </c>
      <c r="G25" s="16">
        <v>5254.2033190000002</v>
      </c>
      <c r="H25" s="16">
        <v>4044.0736459999998</v>
      </c>
    </row>
    <row r="26" spans="1:8" x14ac:dyDescent="0.25">
      <c r="F26" s="2" t="s">
        <v>25</v>
      </c>
      <c r="G26" s="16">
        <v>1913.53927862975</v>
      </c>
      <c r="H26" s="16">
        <v>1559.902728</v>
      </c>
    </row>
    <row r="27" spans="1:8" x14ac:dyDescent="0.25">
      <c r="F27" s="2" t="s">
        <v>26</v>
      </c>
      <c r="G27" s="16">
        <v>1128.1608819999999</v>
      </c>
      <c r="H27" s="16">
        <v>880.83</v>
      </c>
    </row>
    <row r="28" spans="1:8" x14ac:dyDescent="0.25">
      <c r="F28" s="2" t="s">
        <v>22</v>
      </c>
      <c r="G28" s="16">
        <v>1298.1652005000001</v>
      </c>
      <c r="H28" s="16">
        <v>519.26607960000001</v>
      </c>
    </row>
    <row r="29" spans="1:8" x14ac:dyDescent="0.25">
      <c r="F29" s="2" t="s">
        <v>21</v>
      </c>
      <c r="G29" s="16">
        <v>1245.36919464882</v>
      </c>
      <c r="H29" s="16">
        <v>1033.840453</v>
      </c>
    </row>
    <row r="30" spans="1:8" x14ac:dyDescent="0.25">
      <c r="F30" s="2" t="s">
        <v>16</v>
      </c>
      <c r="G30" s="16">
        <v>958.8</v>
      </c>
      <c r="H30" s="16">
        <v>797.14</v>
      </c>
    </row>
    <row r="31" spans="1:8" x14ac:dyDescent="0.25">
      <c r="F31" s="2" t="s">
        <v>20</v>
      </c>
      <c r="G31" s="16">
        <v>1312.4111618499999</v>
      </c>
      <c r="H31" s="16">
        <v>1092.579518</v>
      </c>
    </row>
    <row r="32" spans="1:8" x14ac:dyDescent="0.25">
      <c r="F32" s="2" t="s">
        <v>11</v>
      </c>
      <c r="G32" s="16">
        <v>1292.5776103399999</v>
      </c>
      <c r="H32" s="16">
        <v>1070.5328149239999</v>
      </c>
    </row>
    <row r="33" spans="6:8" x14ac:dyDescent="0.25">
      <c r="F33" s="2" t="s">
        <v>17</v>
      </c>
      <c r="G33" s="16">
        <v>1273.0753087058799</v>
      </c>
      <c r="H33" s="16">
        <v>1055.4144510000001</v>
      </c>
    </row>
    <row r="34" spans="6:8" x14ac:dyDescent="0.25">
      <c r="F34" s="2" t="s">
        <v>18</v>
      </c>
      <c r="G34" s="16">
        <v>1093.3688629999999</v>
      </c>
      <c r="H34" s="16">
        <v>910.62470499999995</v>
      </c>
    </row>
    <row r="35" spans="6:8" x14ac:dyDescent="0.25">
      <c r="F35" s="2" t="s">
        <v>24</v>
      </c>
      <c r="G35" s="16">
        <v>5470.8015566496697</v>
      </c>
      <c r="H35" s="16">
        <v>1955.51239259</v>
      </c>
    </row>
    <row r="36" spans="6:8" x14ac:dyDescent="0.25">
      <c r="F36" s="2" t="s">
        <v>27</v>
      </c>
      <c r="G36" s="16">
        <v>9626.2365348799995</v>
      </c>
      <c r="H36" s="16">
        <v>4650.5153259999997</v>
      </c>
    </row>
    <row r="37" spans="6:8" x14ac:dyDescent="0.25">
      <c r="F37" s="2" t="s">
        <v>19</v>
      </c>
      <c r="G37" s="16"/>
      <c r="H37" s="16"/>
    </row>
    <row r="38" spans="6:8" x14ac:dyDescent="0.25">
      <c r="F38" s="2" t="s">
        <v>23</v>
      </c>
      <c r="G38" s="16">
        <v>2530.738057</v>
      </c>
      <c r="H38" s="16">
        <v>2139.7155298100001</v>
      </c>
    </row>
    <row r="39" spans="6:8" x14ac:dyDescent="0.25">
      <c r="F39" s="2" t="s">
        <v>36</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32</v>
      </c>
      <c r="C1" s="6" t="s">
        <v>31</v>
      </c>
      <c r="D1" s="6" t="s">
        <v>40</v>
      </c>
      <c r="E1" s="6" t="s">
        <v>39</v>
      </c>
    </row>
    <row r="2" spans="1:5" ht="18.75" x14ac:dyDescent="0.25">
      <c r="A2" s="3" t="s">
        <v>16</v>
      </c>
      <c r="B2" s="3">
        <v>40</v>
      </c>
      <c r="C2" s="4">
        <v>17</v>
      </c>
      <c r="D2" s="11">
        <f>958800000/1000000</f>
        <v>958.8</v>
      </c>
      <c r="E2" s="11">
        <f>797140000/1000000</f>
        <v>797.14</v>
      </c>
    </row>
    <row r="3" spans="1:5" ht="18.75" x14ac:dyDescent="0.25">
      <c r="A3" s="3" t="s">
        <v>17</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18</v>
      </c>
      <c r="B5" s="3">
        <v>29</v>
      </c>
      <c r="C5" s="4">
        <v>26</v>
      </c>
      <c r="D5" s="11">
        <f>1093368863/1000000</f>
        <v>1093.3688629999999</v>
      </c>
      <c r="E5" s="11">
        <f>910624705/1000000</f>
        <v>910.62470499999995</v>
      </c>
    </row>
    <row r="6" spans="1:5" ht="18.75" x14ac:dyDescent="0.25">
      <c r="A6" s="3" t="s">
        <v>19</v>
      </c>
      <c r="B6" s="12"/>
      <c r="C6" s="13"/>
      <c r="D6" s="14"/>
      <c r="E6" s="14"/>
    </row>
    <row r="7" spans="1:5" ht="18.75" x14ac:dyDescent="0.25">
      <c r="A7" s="3" t="s">
        <v>20</v>
      </c>
      <c r="B7" s="3">
        <v>45</v>
      </c>
      <c r="C7" s="4">
        <v>45</v>
      </c>
      <c r="D7" s="11">
        <f>1312411161.85/1000000</f>
        <v>1312.4111618499999</v>
      </c>
      <c r="E7" s="11">
        <f>1092579518/1000000</f>
        <v>1092.579518</v>
      </c>
    </row>
    <row r="8" spans="1:5" ht="18.75" x14ac:dyDescent="0.25">
      <c r="A8" s="3" t="s">
        <v>21</v>
      </c>
      <c r="B8" s="3">
        <v>35</v>
      </c>
      <c r="C8" s="4">
        <v>31</v>
      </c>
      <c r="D8" s="11">
        <f>1245369194.64882/1000000</f>
        <v>1245.36919464882</v>
      </c>
      <c r="E8" s="11">
        <f>1033840453/1000000</f>
        <v>1033.840453</v>
      </c>
    </row>
    <row r="9" spans="1:5" ht="18.75" x14ac:dyDescent="0.25">
      <c r="A9" s="3" t="s">
        <v>22</v>
      </c>
      <c r="B9" s="3">
        <v>28</v>
      </c>
      <c r="C9" s="4">
        <v>22</v>
      </c>
      <c r="D9" s="11">
        <f>1298165200.5/1000000</f>
        <v>1298.1652005000001</v>
      </c>
      <c r="E9" s="11">
        <f>519266079.6/1000000</f>
        <v>519.26607960000001</v>
      </c>
    </row>
    <row r="10" spans="1:5" ht="18.75" x14ac:dyDescent="0.25">
      <c r="A10" s="3" t="s">
        <v>23</v>
      </c>
      <c r="B10" s="3">
        <v>94</v>
      </c>
      <c r="C10" s="4">
        <v>94</v>
      </c>
      <c r="D10" s="11">
        <f>2530738057/1000000</f>
        <v>2530.738057</v>
      </c>
      <c r="E10" s="11">
        <f>2139715529.81/1000000</f>
        <v>2139.7155298100001</v>
      </c>
    </row>
    <row r="11" spans="1:5" ht="18.75" x14ac:dyDescent="0.25">
      <c r="A11" s="3" t="s">
        <v>24</v>
      </c>
      <c r="B11" s="3">
        <v>97</v>
      </c>
      <c r="C11" s="4">
        <v>63</v>
      </c>
      <c r="D11" s="11">
        <f>5470801556.64967/1000000</f>
        <v>5470.8015566496697</v>
      </c>
      <c r="E11" s="11">
        <f>1955512392.59/1000000</f>
        <v>1955.51239259</v>
      </c>
    </row>
    <row r="12" spans="1:5" ht="18.75" x14ac:dyDescent="0.25">
      <c r="A12" s="3" t="s">
        <v>29</v>
      </c>
      <c r="B12" s="3">
        <v>20</v>
      </c>
      <c r="C12" s="4">
        <v>20</v>
      </c>
      <c r="D12" s="11">
        <f>1953453322/1000000</f>
        <v>1953.4533220000001</v>
      </c>
      <c r="E12" s="11">
        <f>1464007238/1000000</f>
        <v>1464.0072379999999</v>
      </c>
    </row>
    <row r="13" spans="1:5" ht="18.75" x14ac:dyDescent="0.25">
      <c r="A13" s="3" t="s">
        <v>25</v>
      </c>
      <c r="B13" s="3">
        <v>59</v>
      </c>
      <c r="C13" s="4">
        <v>32</v>
      </c>
      <c r="D13" s="11">
        <f>1913539278.62975/1000000</f>
        <v>1913.53927862975</v>
      </c>
      <c r="E13" s="11">
        <f>1559902728/1000000</f>
        <v>1559.902728</v>
      </c>
    </row>
    <row r="14" spans="1:5" ht="18.75" x14ac:dyDescent="0.25">
      <c r="A14" s="3" t="s">
        <v>26</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27</v>
      </c>
      <c r="B16" s="3">
        <v>15</v>
      </c>
      <c r="C16" s="4">
        <v>15</v>
      </c>
      <c r="D16" s="11">
        <f>9626236534.88/1000000</f>
        <v>9626.2365348799995</v>
      </c>
      <c r="E16" s="11">
        <f>4650515326/1000000</f>
        <v>4650.5153259999997</v>
      </c>
    </row>
    <row r="17" spans="1:5" ht="18.75" x14ac:dyDescent="0.25">
      <c r="A17" s="3" t="s">
        <v>28</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2024</vt:lpstr>
      <vt:lpstr>Centralizator 2023</vt:lpstr>
      <vt:lpstr>Sheet1Pivot chart 0</vt:lpstr>
      <vt:lpstr>Sheet9</vt:lpstr>
      <vt:lpstr>'Apeluri PR SE anul 2024'!Print_Area</vt:lpstr>
      <vt:lpstr>'Apeluri PR SE anul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Traian Ionescu</cp:lastModifiedBy>
  <cp:lastPrinted>2024-12-03T12:57:02Z</cp:lastPrinted>
  <dcterms:created xsi:type="dcterms:W3CDTF">2022-11-16T11:13:12Z</dcterms:created>
  <dcterms:modified xsi:type="dcterms:W3CDTF">2024-12-31T11:35:18Z</dcterms:modified>
</cp:coreProperties>
</file>