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D:\-=ADMINISTRARE=-\-=PRSE=-\decembrie 2024\31.12.2024\"/>
    </mc:Choice>
  </mc:AlternateContent>
  <xr:revisionPtr revIDLastSave="0" documentId="8_{5F41C0A5-E8AB-4B9F-87D8-9C22262A9545}" xr6:coauthVersionLast="47" xr6:coauthVersionMax="47" xr10:uidLastSave="{00000000-0000-0000-0000-000000000000}"/>
  <bookViews>
    <workbookView xWindow="-120" yWindow="-120" windowWidth="29040" windowHeight="15840" xr2:uid="{00000000-000D-0000-FFFF-FFFF00000000}"/>
  </bookViews>
  <sheets>
    <sheet name="Apeluri PR SE 2023, nov " sheetId="16" r:id="rId1"/>
    <sheet name="Centralizator 2023" sheetId="5" state="hidden" r:id="rId2"/>
    <sheet name="Sheet1Pivot chart 0" sheetId="11" state="hidden" r:id="rId3"/>
    <sheet name="Sheet9" sheetId="10" state="hidden" r:id="rId4"/>
  </sheets>
  <definedNames>
    <definedName name="_xlnm._FilterDatabase" localSheetId="0" hidden="1">'Apeluri PR SE 2023, nov '!$B$6:$Q$17</definedName>
    <definedName name="_xlnm.Print_Area" localSheetId="0">'Apeluri PR SE 2023, nov '!$A$1:$R$23</definedName>
    <definedName name="_xlnm.Print_Titles" localSheetId="0">'Apeluri PR SE 2023, nov '!$6:$6</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6" l="1"/>
  <c r="J14" i="16"/>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<sst xmlns="http://schemas.openxmlformats.org/spreadsheetml/2006/main" count="174" uniqueCount="84">
  <si>
    <t>Nr. crt.</t>
  </si>
  <si>
    <t>Domeniu</t>
  </si>
  <si>
    <t>Denumire apel de finanțare</t>
  </si>
  <si>
    <t>Obiectivele apelului de finanțare</t>
  </si>
  <si>
    <t>Program</t>
  </si>
  <si>
    <t>Educație</t>
  </si>
  <si>
    <t>Energie și eficientă energetice</t>
  </si>
  <si>
    <t xml:space="preserve">Infrastructura de transport </t>
  </si>
  <si>
    <t>Obiectivul de politică sau obiectivul specific vizat</t>
  </si>
  <si>
    <t xml:space="preserve">Zona geografică vizată </t>
  </si>
  <si>
    <t xml:space="preserve">Tipul de solicitanți eligibili / Beneficiari eligibili </t>
  </si>
  <si>
    <t>Din care buget UE apel (euro)</t>
  </si>
  <si>
    <t>Sursă de finanțare (tip fond)</t>
  </si>
  <si>
    <t>necompetitiv</t>
  </si>
  <si>
    <t>competitiv</t>
  </si>
  <si>
    <t xml:space="preserve">TOTAL </t>
  </si>
  <si>
    <t>PR S</t>
  </si>
  <si>
    <t>FEDR</t>
  </si>
  <si>
    <t>OP 4, OS 4.2</t>
  </si>
  <si>
    <t xml:space="preserve">Regiunea Sud-Est 
</t>
  </si>
  <si>
    <t xml:space="preserve">Managementul riscurilor și dezastrelor </t>
  </si>
  <si>
    <t xml:space="preserve">TOTAL PR </t>
  </si>
  <si>
    <t>PDD</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</si>
  <si>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</si>
  <si>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</si>
  <si>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</si>
  <si>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</si>
  <si>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</si>
  <si>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</si>
  <si>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</si>
  <si>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</si>
  <si>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</si>
  <si>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</si>
  <si>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</si>
  <si>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</si>
  <si>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</si>
  <si>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</si>
  <si>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</si>
  <si>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</si>
  <si>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</si>
  <si>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</si>
  <si>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</si>
  <si>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</si>
  <si>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</si>
  <si>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</si>
  <si>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</si>
  <si>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</si>
  <si>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</si>
  <si>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</si>
  <si>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</si>
  <si>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</si>
  <si>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</si>
  <si>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</si>
  <si>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</si>
  <si>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</si>
  <si>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</si>
  <si>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</si>
  <si>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</si>
  <si>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</si>
  <si>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</si>
  <si>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</si>
  <si>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</si>
  <si>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</si>
  <si>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Instituții de învățământ superior de stat</t>
  </si>
  <si>
    <t xml:space="preserve">Autoritate de Management </t>
  </si>
  <si>
    <t xml:space="preserve">ADR Sud-Est - AM PR Sud-Est </t>
  </si>
  <si>
    <t>Programul Regional Sud - Est</t>
  </si>
  <si>
    <t>Sprijinirea eficientei energetice in cladiri rezidențiale (2.1 A)</t>
  </si>
  <si>
    <t>Sprijinirea eficientei energetice in cladiri publice, inclusiv a celor cu statut de monument istoric (2.1 B)</t>
  </si>
  <si>
    <t>Consolidarea clădirilor aflate în risc seismic major (2.2)</t>
  </si>
  <si>
    <t>Reabilitărea și modernizarea infrastructurii rutiere de importanță regională pentru asigurarea conectivității la rețeaua TEN-T (4.1)</t>
  </si>
  <si>
    <t>Sprijinirea dezvoltarii infrastructurii educationale - invatamantul prescolar (5.1)</t>
  </si>
  <si>
    <t>Sprijinirea dezvoltarii infrastructurii educationale - invatamantul universitar (5.4)</t>
  </si>
  <si>
    <t xml:space="preserve">Dată deschidere apel
(zz/ll/an)  </t>
  </si>
  <si>
    <t>Dată închidere apel</t>
  </si>
  <si>
    <t>Dată publicare ghid final
(zz/ll/an)</t>
  </si>
  <si>
    <t>Tip apel
competitiv/necompetitiv</t>
  </si>
  <si>
    <t xml:space="preserve">Apeluri de proiecte lansate in anul 2023
-PR SE 2021-2027 </t>
  </si>
  <si>
    <t>Buget total apel FEDR + BS  (euro)</t>
  </si>
  <si>
    <t>Asistență tehnică</t>
  </si>
  <si>
    <t>ADR SE</t>
  </si>
  <si>
    <t>continuu</t>
  </si>
  <si>
    <t>total 7 apeluri</t>
  </si>
  <si>
    <t>Prioritatea 7 Asistență tehnică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</si>
</sst>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418]mmmm\-yy;@"/>
    <numFmt numFmtId="166" formatCode="dd\.mm\.yyyy;@"/>
  </numFmts>
  <fonts count="1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sz val="18"/>
      <name val="Trebuchet MS"/>
      <family val="2"/>
    </font>
    <font>
      <sz val="18"/>
      <color theme="1"/>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i/>
      <sz val="18"/>
      <color theme="1"/>
      <name val="Trebuchet MS"/>
      <family val="2"/>
    </font>
    <font>
      <sz val="8"/>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60">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3" fontId="9"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right" vertical="center" wrapText="1"/>
    </xf>
    <xf numFmtId="0" fontId="10" fillId="5" borderId="0" xfId="0" applyFont="1" applyFill="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wrapText="1"/>
    </xf>
    <xf numFmtId="14" fontId="9" fillId="0" borderId="0" xfId="0" applyNumberFormat="1" applyFont="1" applyAlignment="1">
      <alignment horizontal="center" vertical="center" wrapText="1"/>
    </xf>
    <xf numFmtId="14" fontId="9" fillId="0" borderId="0" xfId="0" applyNumberFormat="1" applyFont="1" applyAlignment="1">
      <alignment horizontal="center" vertical="center"/>
    </xf>
    <xf numFmtId="14" fontId="9" fillId="0" borderId="0" xfId="0" applyNumberFormat="1" applyFont="1" applyAlignment="1">
      <alignment horizontal="center" vertical="top" wrapText="1"/>
    </xf>
    <xf numFmtId="165" fontId="8" fillId="4"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12" fillId="0" borderId="0" xfId="0" applyFont="1" applyAlignment="1">
      <alignment horizontal="center" vertical="top" wrapText="1"/>
    </xf>
    <xf numFmtId="0" fontId="9" fillId="0" borderId="0" xfId="0" applyFont="1" applyAlignment="1">
      <alignment horizontal="center" vertical="top" wrapText="1"/>
    </xf>
    <xf numFmtId="0" fontId="8" fillId="0" borderId="0" xfId="0" applyFont="1" applyAlignment="1">
      <alignment horizontal="center" vertical="top" wrapText="1"/>
    </xf>
    <xf numFmtId="14" fontId="9" fillId="0" borderId="0" xfId="0" applyNumberFormat="1" applyFont="1" applyAlignment="1">
      <alignment horizontal="center" vertical="top"/>
    </xf>
    <xf numFmtId="0" fontId="15" fillId="0" borderId="0" xfId="0" applyFont="1" applyAlignment="1">
      <alignment horizontal="left" vertical="top"/>
    </xf>
    <xf numFmtId="166" fontId="7" fillId="0" borderId="1" xfId="0" applyNumberFormat="1" applyFont="1" applyBorder="1" applyAlignment="1" applyProtection="1">
      <alignment horizontal="center" vertical="center" wrapText="1"/>
      <protection locked="0"/>
    </xf>
    <xf numFmtId="0" fontId="11" fillId="0" borderId="0" xfId="0" applyFont="1" applyAlignment="1">
      <alignment horizontal="left" vertical="center"/>
    </xf>
    <xf numFmtId="0" fontId="11" fillId="0" borderId="0" xfId="0" applyFont="1" applyAlignment="1">
      <alignment horizontal="left" vertical="center" wrapText="1"/>
    </xf>
    <xf numFmtId="0" fontId="7"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3" fontId="9" fillId="0" borderId="0" xfId="0" applyNumberFormat="1" applyFont="1" applyAlignment="1">
      <alignment horizontal="center" vertical="top" wrapText="1"/>
    </xf>
    <xf numFmtId="3" fontId="9" fillId="0" borderId="0" xfId="0" applyNumberFormat="1" applyFont="1" applyAlignment="1">
      <alignment horizontal="right" vertical="center" wrapText="1"/>
    </xf>
    <xf numFmtId="0" fontId="11" fillId="0" borderId="0" xfId="0" applyFont="1" applyAlignment="1">
      <alignment horizontal="right" vertical="center" wrapText="1"/>
    </xf>
    <xf numFmtId="14"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13" fillId="6" borderId="3" xfId="0" applyNumberFormat="1" applyFont="1" applyFill="1" applyBorder="1" applyAlignment="1">
      <alignment horizontal="right" vertical="center" wrapText="1"/>
    </xf>
    <xf numFmtId="3" fontId="13" fillId="6" borderId="6" xfId="0" applyNumberFormat="1" applyFont="1" applyFill="1" applyBorder="1" applyAlignment="1">
      <alignment horizontal="right" vertical="center" wrapText="1"/>
    </xf>
    <xf numFmtId="0" fontId="14" fillId="0" borderId="0" xfId="0" applyFont="1" applyAlignment="1">
      <alignment horizontal="left" vertical="center" wrapText="1"/>
    </xf>
    <xf numFmtId="0" fontId="13" fillId="6" borderId="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5" xfId="0" applyFont="1" applyFill="1" applyBorder="1" applyAlignment="1">
      <alignment horizontal="center" vertical="center" wrapText="1"/>
    </xf>
  </cellXfs>
  <cellStyles count="9">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7" xr:uid="{00000000-0005-0000-0000-000006000000}"/>
    <cellStyle name="Normal 2 3 5 2 3 2 2" xfId="5" xr:uid="{00000000-0005-0000-0000-000007000000}"/>
    <cellStyle name="Normal 26 2" xfId="3" xr:uid="{00000000-0005-0000-0000-000008000000}"/>
    <cellStyle name="Normal 26 2 2" xfId="8" xr:uid="{00000000-0005-0000-0000-000009000000}"/>
  </cellStyles>
  <dxfs count="1">
    <dxf>
      <numFmt numFmtId="1" formatCode="0"/>
    </dxf>
  </dxfs>
  <tableStyles count="0" defaultTableStyle="TableStyleMedium2" defaultPivotStyle="PivotStyleLight16"/>
  <colors>
    <mruColors>
      <color rgb="FF66FFFF"/>
      <color rgb="FF0000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[Apeluri lansate in anul 2023 PR SE 2021-2027_.xlsx]Sheet1Pivot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91789952"/>
        <c:axId val="91795840"/>
      </c:barChart>
      <c:catAx>
        <c:axId val="917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795840"/>
        <c:crosses val="autoZero"/>
        <c:auto val="1"/>
        <c:lblAlgn val="ctr"/>
        <c:lblOffset val="100"/>
        <c:noMultiLvlLbl val="0"/>
      </c:catAx>
      <c:valAx>
        <c:axId val="9179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7899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[Apeluri lansate in anul 2023 PR SE 2021-2027_.xlsx]Sheet1Pivot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91854336"/>
        <c:axId val="91855872"/>
      </c:barChart>
      <c:catAx>
        <c:axId val="9185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855872"/>
        <c:crosses val="autoZero"/>
        <c:auto val="1"/>
        <c:lblAlgn val="ctr"/>
        <c:lblOffset val="100"/>
        <c:noMultiLvlLbl val="0"/>
      </c:catAx>
      <c:valAx>
        <c:axId val="9185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918543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zoomScale="40" zoomScaleNormal="40" zoomScaleSheetLayoutView="40" workbookViewId="0">
      <selection activeCell="I13" sqref="I13"/>
    </sheetView>
  </sheetViews>
  <sheetFormatPr defaultColWidth="9.140625" defaultRowHeight="50.1" customHeight="1" x14ac:dyDescent="0.25"/>
  <cols>
    <col min="1" max="1" width="12.7109375" style="36" customWidth="1"/>
    <col min="2" max="2" width="10.28515625" style="37" customWidth="1"/>
    <col min="3" max="3" width="24.7109375" style="36" customWidth="1"/>
    <col min="4" max="4" width="35.42578125" style="36" customWidth="1"/>
    <col min="5" max="5" width="26" style="36" customWidth="1"/>
    <col min="6" max="6" width="60.140625" style="36" customWidth="1"/>
    <col min="7" max="7" width="94.7109375" style="18" customWidth="1"/>
    <col min="8" max="8" width="27" style="18" customWidth="1"/>
    <col min="9" max="9" width="39.85546875" style="18" customWidth="1"/>
    <col min="10" max="10" width="45.28515625" style="46" bestFit="1" customWidth="1"/>
    <col min="11" max="11" width="29.28515625" style="46" bestFit="1" customWidth="1"/>
    <col min="12" max="12" width="36.28515625" style="18" bestFit="1" customWidth="1"/>
    <col min="13" max="13" width="69.85546875" style="36" customWidth="1"/>
    <col min="14" max="14" width="41.42578125" style="36" customWidth="1"/>
    <col min="15" max="15" width="31.5703125" style="36" customWidth="1"/>
    <col min="16" max="16" width="36.85546875" style="31" customWidth="1"/>
    <col min="17" max="17" width="35.28515625" style="38" customWidth="1"/>
    <col min="18" max="18" width="9.140625" style="36"/>
    <col min="19" max="19" width="23.5703125" style="36" customWidth="1"/>
    <col min="20" max="20" width="26.7109375" style="36" customWidth="1"/>
    <col min="21" max="21" width="23.28515625" style="36" customWidth="1"/>
    <col min="22" max="16384" width="9.140625" style="36"/>
  </cols>
  <sheetData>
    <row r="1" spans="1:18" s="18" customFormat="1" ht="50.1" customHeight="1" x14ac:dyDescent="0.25">
      <c r="B1" s="17"/>
      <c r="H1" s="19"/>
      <c r="J1" s="46"/>
      <c r="K1" s="46"/>
      <c r="P1" s="29"/>
      <c r="Q1" s="30"/>
    </row>
    <row r="2" spans="1:18" s="18" customFormat="1" ht="50.1" customHeight="1" x14ac:dyDescent="0.25">
      <c r="B2" s="17"/>
      <c r="H2" s="19"/>
      <c r="J2" s="46"/>
      <c r="K2" s="46"/>
      <c r="P2" s="29"/>
      <c r="Q2" s="30"/>
    </row>
    <row r="3" spans="1:18" s="18" customFormat="1" ht="60.75" customHeight="1" x14ac:dyDescent="0.25">
      <c r="B3" s="53" t="s">
        <v>77</v>
      </c>
      <c r="C3" s="53"/>
      <c r="D3" s="53"/>
      <c r="E3" s="53"/>
      <c r="F3" s="53"/>
      <c r="G3" s="53"/>
      <c r="H3" s="53"/>
      <c r="I3" s="53"/>
      <c r="J3" s="53"/>
      <c r="K3" s="53"/>
      <c r="L3" s="53"/>
      <c r="M3" s="53"/>
      <c r="N3" s="53"/>
      <c r="O3" s="53"/>
      <c r="P3" s="53"/>
      <c r="Q3" s="53"/>
    </row>
    <row r="4" spans="1:18" s="18" customFormat="1" ht="50.1" customHeight="1" thickBot="1" x14ac:dyDescent="0.3">
      <c r="B4" s="17"/>
      <c r="H4" s="19"/>
      <c r="J4" s="46"/>
      <c r="K4" s="46"/>
      <c r="P4" s="29"/>
      <c r="Q4" s="30"/>
    </row>
    <row r="5" spans="1:18" s="18" customFormat="1" ht="69.75" customHeight="1" x14ac:dyDescent="0.25">
      <c r="B5" s="58" t="s">
        <v>0</v>
      </c>
      <c r="C5" s="54" t="s">
        <v>4</v>
      </c>
      <c r="D5" s="54" t="s">
        <v>64</v>
      </c>
      <c r="E5" s="54" t="s">
        <v>1</v>
      </c>
      <c r="F5" s="54" t="s">
        <v>2</v>
      </c>
      <c r="G5" s="54" t="s">
        <v>3</v>
      </c>
      <c r="H5" s="54" t="s">
        <v>8</v>
      </c>
      <c r="I5" s="54" t="s">
        <v>9</v>
      </c>
      <c r="J5" s="51" t="s">
        <v>78</v>
      </c>
      <c r="K5" s="51" t="s">
        <v>11</v>
      </c>
      <c r="L5" s="54" t="s">
        <v>12</v>
      </c>
      <c r="M5" s="54" t="s">
        <v>10</v>
      </c>
      <c r="N5" s="54" t="s">
        <v>76</v>
      </c>
      <c r="O5" s="56" t="s">
        <v>75</v>
      </c>
      <c r="P5" s="54" t="s">
        <v>73</v>
      </c>
      <c r="Q5" s="54" t="s">
        <v>74</v>
      </c>
    </row>
    <row r="6" spans="1:18" s="35" customFormat="1" ht="50.1" customHeight="1" x14ac:dyDescent="0.25">
      <c r="B6" s="59"/>
      <c r="C6" s="55"/>
      <c r="D6" s="55"/>
      <c r="E6" s="55"/>
      <c r="F6" s="55"/>
      <c r="G6" s="55"/>
      <c r="H6" s="55"/>
      <c r="I6" s="55"/>
      <c r="J6" s="52"/>
      <c r="K6" s="52"/>
      <c r="L6" s="55"/>
      <c r="M6" s="55"/>
      <c r="N6" s="55"/>
      <c r="O6" s="57"/>
      <c r="P6" s="55"/>
      <c r="Q6" s="55"/>
    </row>
    <row r="7" spans="1:18" s="28" customFormat="1" ht="99" customHeight="1" x14ac:dyDescent="0.25">
      <c r="B7" s="43">
        <v>1</v>
      </c>
      <c r="C7" s="26" t="s">
        <v>66</v>
      </c>
      <c r="D7" s="26" t="s">
        <v>65</v>
      </c>
      <c r="E7" s="26" t="s">
        <v>6</v>
      </c>
      <c r="F7" s="34" t="s">
        <v>67</v>
      </c>
      <c r="G7" s="34" t="s">
        <v>50</v>
      </c>
      <c r="H7" s="27" t="s">
        <v>51</v>
      </c>
      <c r="I7" s="26" t="s">
        <v>19</v>
      </c>
      <c r="J7" s="50">
        <v>31077531.66</v>
      </c>
      <c r="K7" s="50">
        <v>26955000</v>
      </c>
      <c r="L7" s="26" t="s">
        <v>17</v>
      </c>
      <c r="M7" s="26" t="s">
        <v>52</v>
      </c>
      <c r="N7" s="27" t="s">
        <v>14</v>
      </c>
      <c r="O7" s="48">
        <v>45135</v>
      </c>
      <c r="P7" s="40">
        <v>45166</v>
      </c>
      <c r="Q7" s="40">
        <v>45350</v>
      </c>
    </row>
    <row r="8" spans="1:18" s="28" customFormat="1" ht="106.5" customHeight="1" x14ac:dyDescent="0.25">
      <c r="B8" s="43">
        <v>2</v>
      </c>
      <c r="C8" s="26" t="s">
        <v>66</v>
      </c>
      <c r="D8" s="26" t="s">
        <v>65</v>
      </c>
      <c r="E8" s="26" t="s">
        <v>6</v>
      </c>
      <c r="F8" s="34" t="s">
        <v>68</v>
      </c>
      <c r="G8" s="34" t="s">
        <v>53</v>
      </c>
      <c r="H8" s="27" t="s">
        <v>51</v>
      </c>
      <c r="I8" s="26" t="s">
        <v>19</v>
      </c>
      <c r="J8" s="50">
        <v>78400000</v>
      </c>
      <c r="K8" s="50">
        <v>68000000</v>
      </c>
      <c r="L8" s="26" t="s">
        <v>17</v>
      </c>
      <c r="M8" s="26" t="s">
        <v>54</v>
      </c>
      <c r="N8" s="27" t="s">
        <v>14</v>
      </c>
      <c r="O8" s="48">
        <v>45135</v>
      </c>
      <c r="P8" s="40">
        <v>45166</v>
      </c>
      <c r="Q8" s="40">
        <v>45350</v>
      </c>
    </row>
    <row r="9" spans="1:18" s="28" customFormat="1" ht="113.25" customHeight="1" x14ac:dyDescent="0.25">
      <c r="B9" s="43">
        <v>3</v>
      </c>
      <c r="C9" s="26" t="s">
        <v>66</v>
      </c>
      <c r="D9" s="26" t="s">
        <v>65</v>
      </c>
      <c r="E9" s="26" t="s">
        <v>20</v>
      </c>
      <c r="F9" s="34" t="s">
        <v>69</v>
      </c>
      <c r="G9" s="34" t="s">
        <v>55</v>
      </c>
      <c r="H9" s="27" t="s">
        <v>56</v>
      </c>
      <c r="I9" s="26" t="s">
        <v>19</v>
      </c>
      <c r="J9" s="50">
        <v>94142823.879999995</v>
      </c>
      <c r="K9" s="50">
        <v>81654490</v>
      </c>
      <c r="L9" s="26" t="s">
        <v>17</v>
      </c>
      <c r="M9" s="26" t="s">
        <v>57</v>
      </c>
      <c r="N9" s="26" t="s">
        <v>14</v>
      </c>
      <c r="O9" s="49">
        <v>45282</v>
      </c>
      <c r="P9" s="40">
        <v>45344</v>
      </c>
      <c r="Q9" s="40">
        <v>45525</v>
      </c>
    </row>
    <row r="10" spans="1:18" s="28" customFormat="1" ht="143.25" customHeight="1" x14ac:dyDescent="0.25">
      <c r="B10" s="43">
        <v>4</v>
      </c>
      <c r="C10" s="26" t="s">
        <v>66</v>
      </c>
      <c r="D10" s="26" t="s">
        <v>65</v>
      </c>
      <c r="E10" s="26" t="s">
        <v>7</v>
      </c>
      <c r="F10" s="34" t="s">
        <v>70</v>
      </c>
      <c r="G10" s="34" t="s">
        <v>58</v>
      </c>
      <c r="H10" s="27" t="s">
        <v>59</v>
      </c>
      <c r="I10" s="26" t="s">
        <v>19</v>
      </c>
      <c r="J10" s="50">
        <v>174823461.25999999</v>
      </c>
      <c r="K10" s="50">
        <v>151632594</v>
      </c>
      <c r="L10" s="26" t="s">
        <v>17</v>
      </c>
      <c r="M10" s="26" t="s">
        <v>60</v>
      </c>
      <c r="N10" s="27" t="s">
        <v>13</v>
      </c>
      <c r="O10" s="48">
        <v>45135</v>
      </c>
      <c r="P10" s="40">
        <v>45166</v>
      </c>
      <c r="Q10" s="40">
        <v>45379</v>
      </c>
    </row>
    <row r="11" spans="1:18" s="28" customFormat="1" ht="155.25" customHeight="1" x14ac:dyDescent="0.25">
      <c r="B11" s="43">
        <v>5</v>
      </c>
      <c r="C11" s="26" t="s">
        <v>66</v>
      </c>
      <c r="D11" s="26" t="s">
        <v>65</v>
      </c>
      <c r="E11" s="26" t="s">
        <v>5</v>
      </c>
      <c r="F11" s="34" t="s">
        <v>71</v>
      </c>
      <c r="G11" s="34" t="s">
        <v>61</v>
      </c>
      <c r="H11" s="27" t="s">
        <v>18</v>
      </c>
      <c r="I11" s="26" t="s">
        <v>19</v>
      </c>
      <c r="J11" s="50">
        <v>8416436</v>
      </c>
      <c r="K11" s="50">
        <v>4723510</v>
      </c>
      <c r="L11" s="26" t="s">
        <v>17</v>
      </c>
      <c r="M11" s="26" t="s">
        <v>62</v>
      </c>
      <c r="N11" s="26" t="s">
        <v>14</v>
      </c>
      <c r="O11" s="49">
        <v>45282</v>
      </c>
      <c r="P11" s="40">
        <v>45344</v>
      </c>
      <c r="Q11" s="40">
        <v>45525</v>
      </c>
    </row>
    <row r="12" spans="1:18" s="28" customFormat="1" ht="149.25" customHeight="1" x14ac:dyDescent="0.25">
      <c r="B12" s="43">
        <v>6</v>
      </c>
      <c r="C12" s="26" t="s">
        <v>66</v>
      </c>
      <c r="D12" s="26" t="s">
        <v>65</v>
      </c>
      <c r="E12" s="26" t="s">
        <v>5</v>
      </c>
      <c r="F12" s="34" t="s">
        <v>72</v>
      </c>
      <c r="G12" s="34" t="s">
        <v>61</v>
      </c>
      <c r="H12" s="27" t="s">
        <v>18</v>
      </c>
      <c r="I12" s="26" t="s">
        <v>19</v>
      </c>
      <c r="J12" s="50">
        <v>19600000</v>
      </c>
      <c r="K12" s="50">
        <v>11000000</v>
      </c>
      <c r="L12" s="26" t="s">
        <v>17</v>
      </c>
      <c r="M12" s="26" t="s">
        <v>63</v>
      </c>
      <c r="N12" s="26" t="s">
        <v>14</v>
      </c>
      <c r="O12" s="49">
        <v>45282</v>
      </c>
      <c r="P12" s="40">
        <v>45344</v>
      </c>
      <c r="Q12" s="40">
        <v>45525</v>
      </c>
    </row>
    <row r="13" spans="1:18" s="28" customFormat="1" ht="149.25" customHeight="1" x14ac:dyDescent="0.25">
      <c r="B13" s="43">
        <v>7</v>
      </c>
      <c r="C13" s="26" t="s">
        <v>66</v>
      </c>
      <c r="D13" s="26" t="s">
        <v>65</v>
      </c>
      <c r="E13" s="26" t="s">
        <v>79</v>
      </c>
      <c r="F13" s="34" t="s">
        <v>83</v>
      </c>
      <c r="G13" s="26" t="s">
        <v>79</v>
      </c>
      <c r="H13" s="27">
        <v>7</v>
      </c>
      <c r="I13" s="26" t="s">
        <v>19</v>
      </c>
      <c r="J13" s="50">
        <v>10000000</v>
      </c>
      <c r="K13" s="50">
        <v>8500000</v>
      </c>
      <c r="L13" s="26" t="s">
        <v>17</v>
      </c>
      <c r="M13" s="26" t="s">
        <v>80</v>
      </c>
      <c r="N13" s="26" t="s">
        <v>13</v>
      </c>
      <c r="O13" s="49">
        <v>45159</v>
      </c>
      <c r="P13" s="40">
        <v>45162</v>
      </c>
      <c r="Q13" s="40" t="s">
        <v>81</v>
      </c>
    </row>
    <row r="14" spans="1:18" s="25" customFormat="1" ht="45" customHeight="1" x14ac:dyDescent="0.25">
      <c r="A14" s="21"/>
      <c r="B14" s="44"/>
      <c r="C14" s="22"/>
      <c r="D14" s="22"/>
      <c r="E14" s="22"/>
      <c r="F14" s="22"/>
      <c r="G14" s="22"/>
      <c r="H14" s="23"/>
      <c r="I14" s="22" t="s">
        <v>82</v>
      </c>
      <c r="J14" s="24">
        <f>SUM(J7:J13)</f>
        <v>416460252.79999995</v>
      </c>
      <c r="K14" s="24">
        <f>SUM(K7:K13)</f>
        <v>352465594</v>
      </c>
      <c r="L14" s="22"/>
      <c r="M14" s="22"/>
      <c r="N14" s="23"/>
      <c r="O14" s="23"/>
      <c r="P14" s="32"/>
      <c r="Q14" s="33"/>
      <c r="R14" s="21"/>
    </row>
    <row r="15" spans="1:18" s="18" customFormat="1" ht="50.1" customHeight="1" x14ac:dyDescent="0.25">
      <c r="B15" s="17"/>
      <c r="C15" s="41"/>
      <c r="D15" s="42"/>
      <c r="E15" s="42"/>
      <c r="F15" s="42"/>
      <c r="G15" s="42"/>
      <c r="H15" s="42"/>
      <c r="I15" s="42"/>
      <c r="J15" s="47"/>
      <c r="K15" s="46"/>
      <c r="P15" s="29"/>
      <c r="Q15" s="30"/>
    </row>
    <row r="16" spans="1:18" s="18" customFormat="1" ht="50.1" customHeight="1" x14ac:dyDescent="0.25">
      <c r="B16" s="17"/>
      <c r="H16" s="19"/>
      <c r="J16" s="46"/>
      <c r="K16" s="46"/>
      <c r="P16" s="29"/>
      <c r="Q16" s="30"/>
    </row>
    <row r="17" spans="3:15" ht="50.1" customHeight="1" x14ac:dyDescent="0.25">
      <c r="C17" s="39"/>
    </row>
    <row r="21" spans="3:15" ht="50.1" customHeight="1" x14ac:dyDescent="0.25">
      <c r="L21" s="20"/>
      <c r="M21" s="45"/>
      <c r="N21" s="45"/>
      <c r="O21" s="45"/>
    </row>
    <row r="22" spans="3:15" ht="50.1" customHeight="1" x14ac:dyDescent="0.25">
      <c r="L22" s="20"/>
      <c r="M22" s="45"/>
      <c r="N22" s="45"/>
      <c r="O22" s="45"/>
    </row>
    <row r="23" spans="3:15" ht="50.1" customHeight="1" x14ac:dyDescent="0.25">
      <c r="L23" s="20"/>
      <c r="M23" s="45"/>
      <c r="N23" s="45"/>
      <c r="O23" s="45"/>
    </row>
    <row r="24" spans="3:15" ht="50.1" customHeight="1" x14ac:dyDescent="0.25">
      <c r="L24" s="20"/>
      <c r="M24" s="45"/>
      <c r="N24" s="45"/>
      <c r="O24" s="45"/>
    </row>
    <row r="25" spans="3:15" ht="50.1" customHeight="1" x14ac:dyDescent="0.25">
      <c r="L25" s="20"/>
      <c r="M25" s="45"/>
      <c r="N25" s="45"/>
      <c r="O25" s="45"/>
    </row>
    <row r="26" spans="3:15" ht="50.1" customHeight="1" x14ac:dyDescent="0.25">
      <c r="L26" s="20"/>
      <c r="M26" s="45"/>
      <c r="N26" s="45"/>
      <c r="O26" s="45"/>
    </row>
    <row r="27" spans="3:15" ht="50.1" customHeight="1" x14ac:dyDescent="0.25">
      <c r="L27" s="20"/>
      <c r="M27" s="45"/>
      <c r="N27" s="45"/>
      <c r="O27" s="45"/>
    </row>
    <row r="28" spans="3:15" ht="50.1" customHeight="1" x14ac:dyDescent="0.25">
      <c r="L28" s="20"/>
      <c r="M28" s="45"/>
      <c r="N28" s="45"/>
      <c r="O28" s="45"/>
    </row>
    <row r="29" spans="3:15" ht="50.1" customHeight="1" x14ac:dyDescent="0.25">
      <c r="L29" s="20"/>
      <c r="M29" s="45"/>
      <c r="N29" s="45"/>
      <c r="O29" s="45"/>
    </row>
    <row r="30" spans="3:15" ht="50.1" customHeight="1" x14ac:dyDescent="0.25">
      <c r="L30" s="20"/>
      <c r="M30" s="45"/>
      <c r="N30" s="45"/>
      <c r="O30" s="45"/>
    </row>
    <row r="31" spans="3:15" ht="50.1" customHeight="1" x14ac:dyDescent="0.25">
      <c r="L31" s="20"/>
      <c r="M31" s="45"/>
      <c r="N31" s="45"/>
      <c r="O31" s="45"/>
    </row>
    <row r="32" spans="3:15" ht="50.1" customHeight="1" x14ac:dyDescent="0.25">
      <c r="L32" s="20"/>
      <c r="M32" s="45"/>
      <c r="N32" s="45"/>
      <c r="O32" s="45"/>
    </row>
    <row r="33" spans="12:15" ht="50.1" customHeight="1" x14ac:dyDescent="0.25">
      <c r="L33" s="20"/>
      <c r="M33" s="45"/>
      <c r="N33" s="45"/>
      <c r="O33" s="45"/>
    </row>
    <row r="34" spans="12:15" ht="50.1" customHeight="1" x14ac:dyDescent="0.25">
      <c r="L34" s="20"/>
      <c r="M34" s="45"/>
      <c r="N34" s="45"/>
      <c r="O34" s="45"/>
    </row>
    <row r="35" spans="12:15" ht="50.1" customHeight="1" x14ac:dyDescent="0.25">
      <c r="L35" s="20"/>
      <c r="M35" s="45"/>
      <c r="N35" s="45"/>
      <c r="O35" s="45"/>
    </row>
    <row r="36" spans="12:15" ht="50.1" customHeight="1" x14ac:dyDescent="0.25">
      <c r="L36" s="20"/>
      <c r="M36" s="45"/>
      <c r="N36" s="45"/>
      <c r="O36" s="45"/>
    </row>
    <row r="37" spans="12:15" ht="50.1" customHeight="1" x14ac:dyDescent="0.25">
      <c r="L37" s="20"/>
      <c r="M37" s="45"/>
      <c r="N37" s="45"/>
      <c r="O37" s="45"/>
    </row>
    <row r="38" spans="12:15" ht="50.1" customHeight="1" x14ac:dyDescent="0.25">
      <c r="L38" s="20"/>
      <c r="M38" s="45"/>
      <c r="N38" s="45"/>
      <c r="O38" s="45"/>
    </row>
    <row r="39" spans="12:15" ht="50.1" customHeight="1" x14ac:dyDescent="0.25">
      <c r="L39" s="20"/>
      <c r="M39" s="45"/>
      <c r="N39" s="45"/>
      <c r="O39" s="45"/>
    </row>
    <row r="40" spans="12:15" ht="50.1" customHeight="1" x14ac:dyDescent="0.25">
      <c r="L40" s="20"/>
      <c r="M40" s="45"/>
      <c r="N40" s="45"/>
      <c r="O40" s="45"/>
    </row>
    <row r="41" spans="12:15" ht="50.1" customHeight="1" x14ac:dyDescent="0.25">
      <c r="L41" s="20"/>
      <c r="M41" s="45"/>
      <c r="N41" s="45"/>
      <c r="O41" s="45"/>
    </row>
    <row r="42" spans="12:15" ht="50.1" customHeight="1" x14ac:dyDescent="0.25">
      <c r="L42" s="20"/>
      <c r="M42" s="45"/>
      <c r="N42" s="45"/>
      <c r="O42" s="45"/>
    </row>
    <row r="43" spans="12:15" ht="50.1" customHeight="1" x14ac:dyDescent="0.25">
      <c r="L43" s="20"/>
      <c r="M43" s="45"/>
      <c r="N43" s="45"/>
      <c r="O43" s="45"/>
    </row>
    <row r="44" spans="12:15" ht="50.1" customHeight="1" x14ac:dyDescent="0.25">
      <c r="L44" s="20"/>
      <c r="M44" s="45"/>
      <c r="N44" s="45"/>
      <c r="O44" s="45"/>
    </row>
    <row r="45" spans="12:15" ht="50.1" customHeight="1" x14ac:dyDescent="0.25">
      <c r="L45" s="20"/>
      <c r="M45" s="45"/>
      <c r="N45" s="45"/>
      <c r="O45" s="45"/>
    </row>
    <row r="46" spans="12:15" ht="50.1" customHeight="1" x14ac:dyDescent="0.25">
      <c r="L46" s="20"/>
      <c r="M46" s="45"/>
      <c r="N46" s="45"/>
      <c r="O46" s="45"/>
    </row>
    <row r="47" spans="12:15" ht="50.1" customHeight="1" x14ac:dyDescent="0.25">
      <c r="L47" s="20"/>
    </row>
    <row r="48" spans="12:15" ht="50.1" customHeight="1" x14ac:dyDescent="0.25">
      <c r="L48" s="20"/>
    </row>
    <row r="49" spans="12:12" ht="50.1" customHeight="1" x14ac:dyDescent="0.25">
      <c r="L49" s="20"/>
    </row>
    <row r="50" spans="12:12" ht="50.1" customHeight="1" x14ac:dyDescent="0.25">
      <c r="L50" s="20"/>
    </row>
    <row r="51" spans="12:12" ht="50.1" customHeight="1" x14ac:dyDescent="0.25">
      <c r="L51" s="20"/>
    </row>
    <row r="52" spans="12:12" ht="50.1" customHeight="1" x14ac:dyDescent="0.25">
      <c r="L52" s="20"/>
    </row>
    <row r="53" spans="12:12" ht="50.1" customHeight="1" x14ac:dyDescent="0.25">
      <c r="L53" s="20"/>
    </row>
    <row r="54" spans="12:12" ht="50.1" customHeight="1" x14ac:dyDescent="0.25">
      <c r="L54" s="20"/>
    </row>
    <row r="55" spans="12:12" ht="50.1" customHeight="1" x14ac:dyDescent="0.25">
      <c r="L55" s="20"/>
    </row>
    <row r="56" spans="12:12" ht="50.1" customHeight="1" x14ac:dyDescent="0.25">
      <c r="L56" s="20"/>
    </row>
    <row r="57" spans="12:12" ht="50.1" customHeight="1" x14ac:dyDescent="0.25">
      <c r="L57" s="20"/>
    </row>
    <row r="58" spans="12:12" ht="50.1" customHeight="1" x14ac:dyDescent="0.25">
      <c r="L58" s="20"/>
    </row>
    <row r="59" spans="12:12" ht="50.1" customHeight="1" x14ac:dyDescent="0.25">
      <c r="L59" s="20"/>
    </row>
    <row r="60" spans="12:12" ht="50.1" customHeight="1" x14ac:dyDescent="0.25">
      <c r="L60" s="20"/>
    </row>
    <row r="61" spans="12:12" ht="50.1" customHeight="1" x14ac:dyDescent="0.25">
      <c r="L61" s="20"/>
    </row>
    <row r="62" spans="12:12" ht="50.1" customHeight="1" x14ac:dyDescent="0.25">
      <c r="L62" s="20"/>
    </row>
    <row r="63" spans="12:12" ht="50.1" customHeight="1" x14ac:dyDescent="0.25">
      <c r="L63" s="20"/>
    </row>
    <row r="64" spans="12:12" ht="50.1" customHeight="1" x14ac:dyDescent="0.25">
      <c r="L64" s="20"/>
    </row>
    <row r="65" spans="12:12" ht="50.1" customHeight="1" x14ac:dyDescent="0.25">
      <c r="L65" s="20"/>
    </row>
    <row r="66" spans="12:12" ht="50.1" customHeight="1" x14ac:dyDescent="0.25">
      <c r="L66" s="20"/>
    </row>
    <row r="67" spans="12:12" ht="50.1" customHeight="1" x14ac:dyDescent="0.25">
      <c r="L67" s="20"/>
    </row>
    <row r="68" spans="12:12" ht="50.1" customHeight="1" x14ac:dyDescent="0.25">
      <c r="L68" s="20"/>
    </row>
    <row r="69" spans="12:12" ht="50.1" customHeight="1" x14ac:dyDescent="0.25">
      <c r="L69" s="20"/>
    </row>
    <row r="70" spans="12:12" ht="50.1" customHeight="1" x14ac:dyDescent="0.25">
      <c r="L70" s="20"/>
    </row>
    <row r="71" spans="12:12" ht="50.1" customHeight="1" x14ac:dyDescent="0.25">
      <c r="L71" s="20"/>
    </row>
    <row r="72" spans="12:12" ht="50.1" customHeight="1" x14ac:dyDescent="0.25">
      <c r="L72" s="20"/>
    </row>
    <row r="73" spans="12:12" ht="50.1" customHeight="1" x14ac:dyDescent="0.25">
      <c r="L73" s="20"/>
    </row>
    <row r="74" spans="12:12" ht="50.1" customHeight="1" x14ac:dyDescent="0.25">
      <c r="L74" s="20"/>
    </row>
    <row r="75" spans="12:12" ht="50.1" customHeight="1" x14ac:dyDescent="0.25">
      <c r="L75" s="20"/>
    </row>
    <row r="76" spans="12:12" ht="50.1" customHeight="1" x14ac:dyDescent="0.25">
      <c r="L76" s="20"/>
    </row>
  </sheetData>
  <mergeCells count="17">
    <mergeCell ref="I5:I6"/>
    <mergeCell ref="J5:J6"/>
    <mergeCell ref="K5:K6"/>
    <mergeCell ref="B3:Q3"/>
    <mergeCell ref="N5:N6"/>
    <mergeCell ref="P5:P6"/>
    <mergeCell ref="Q5:Q6"/>
    <mergeCell ref="O5:O6"/>
    <mergeCell ref="B5:B6"/>
    <mergeCell ref="C5:C6"/>
    <mergeCell ref="D5:D6"/>
    <mergeCell ref="E5:E6"/>
    <mergeCell ref="F5:F6"/>
    <mergeCell ref="L5:L6"/>
    <mergeCell ref="M5:M6"/>
    <mergeCell ref="G5:G6"/>
    <mergeCell ref="H5:H6"/>
  </mergeCells>
  <phoneticPr fontId="16" type="noConversion"/>
  <pageMargins left="0.70866141732283472" right="0.70866141732283472" top="0.74803149606299213" bottom="0.74803149606299213" header="0.31496062992125984" footer="0.31496062992125984"/>
  <pageSetup paperSize="8"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39</v>
      </c>
      <c r="D2" s="6" t="s">
        <v>38</v>
      </c>
      <c r="E2" s="6" t="s">
        <v>41</v>
      </c>
      <c r="F2" s="6" t="s">
        <v>40</v>
      </c>
    </row>
    <row r="3" spans="2:6" ht="18.75" x14ac:dyDescent="0.25">
      <c r="B3" s="3" t="s">
        <v>23</v>
      </c>
      <c r="C3" s="3"/>
      <c r="D3" s="4"/>
      <c r="E3" s="11"/>
      <c r="F3" s="11"/>
    </row>
    <row r="4" spans="2:6" ht="18.75" x14ac:dyDescent="0.25">
      <c r="B4" s="3" t="s">
        <v>24</v>
      </c>
      <c r="C4" s="3"/>
      <c r="D4" s="4"/>
      <c r="E4" s="11"/>
      <c r="F4" s="11"/>
    </row>
    <row r="5" spans="2:6" ht="18.75" x14ac:dyDescent="0.25">
      <c r="B5" s="3" t="s">
        <v>16</v>
      </c>
      <c r="C5" s="3"/>
      <c r="D5" s="4"/>
      <c r="E5" s="11"/>
      <c r="F5" s="11"/>
    </row>
    <row r="6" spans="2:6" ht="18.75" x14ac:dyDescent="0.25">
      <c r="B6" s="3" t="s">
        <v>25</v>
      </c>
      <c r="C6" s="3"/>
      <c r="D6" s="4"/>
      <c r="E6" s="11"/>
      <c r="F6" s="11"/>
    </row>
    <row r="7" spans="2:6" ht="18.75" x14ac:dyDescent="0.25">
      <c r="B7" s="3" t="s">
        <v>26</v>
      </c>
      <c r="C7" s="12"/>
      <c r="D7" s="13"/>
      <c r="E7" s="14"/>
      <c r="F7" s="14"/>
    </row>
    <row r="8" spans="2:6" ht="18.75" x14ac:dyDescent="0.25">
      <c r="B8" s="3" t="s">
        <v>27</v>
      </c>
      <c r="C8" s="3"/>
      <c r="D8" s="4"/>
      <c r="E8" s="11"/>
      <c r="F8" s="11"/>
    </row>
    <row r="9" spans="2:6" ht="18.75" x14ac:dyDescent="0.25">
      <c r="B9" s="3" t="s">
        <v>28</v>
      </c>
      <c r="C9" s="3"/>
      <c r="D9" s="4"/>
      <c r="E9" s="11"/>
      <c r="F9" s="11"/>
    </row>
    <row r="10" spans="2:6" ht="18.75" x14ac:dyDescent="0.25">
      <c r="B10" s="3" t="s">
        <v>29</v>
      </c>
      <c r="C10" s="3"/>
      <c r="D10" s="4"/>
      <c r="E10" s="11"/>
      <c r="F10" s="11"/>
    </row>
    <row r="11" spans="2:6" ht="18.75" x14ac:dyDescent="0.25">
      <c r="B11" s="7" t="s">
        <v>21</v>
      </c>
      <c r="C11" s="7">
        <f>SUM(C3:C10)</f>
        <v>0</v>
      </c>
      <c r="D11" s="7">
        <f t="shared" ref="D11:F11" si="0">SUM(D3:D10)</f>
        <v>0</v>
      </c>
      <c r="E11" s="7">
        <f t="shared" si="0"/>
        <v>0</v>
      </c>
      <c r="F11" s="7">
        <f t="shared" si="0"/>
        <v>0</v>
      </c>
    </row>
    <row r="12" spans="2:6" ht="18.75" x14ac:dyDescent="0.25">
      <c r="B12" s="3" t="s">
        <v>30</v>
      </c>
      <c r="C12" s="3"/>
      <c r="D12" s="4"/>
      <c r="E12" s="9"/>
      <c r="F12" s="9"/>
    </row>
    <row r="13" spans="2:6" ht="18.75" x14ac:dyDescent="0.25">
      <c r="B13" s="3" t="s">
        <v>31</v>
      </c>
      <c r="C13" s="3"/>
      <c r="D13" s="4"/>
      <c r="E13" s="9"/>
      <c r="F13" s="9"/>
    </row>
    <row r="14" spans="2:6" ht="18.75" x14ac:dyDescent="0.25">
      <c r="B14" s="3" t="s">
        <v>36</v>
      </c>
      <c r="C14" s="3"/>
      <c r="D14" s="4"/>
      <c r="E14" s="9"/>
      <c r="F14" s="9"/>
    </row>
    <row r="15" spans="2:6" ht="18.75" x14ac:dyDescent="0.25">
      <c r="B15" s="3" t="s">
        <v>32</v>
      </c>
      <c r="C15" s="3"/>
      <c r="D15" s="4"/>
      <c r="E15" s="9"/>
      <c r="F15" s="9"/>
    </row>
    <row r="16" spans="2:6" ht="18.75" x14ac:dyDescent="0.25">
      <c r="B16" s="3" t="s">
        <v>33</v>
      </c>
      <c r="C16" s="3"/>
      <c r="D16" s="4"/>
      <c r="E16" s="9"/>
      <c r="F16" s="9"/>
    </row>
    <row r="17" spans="2:6" ht="18.75" x14ac:dyDescent="0.25">
      <c r="B17" s="3" t="s">
        <v>22</v>
      </c>
      <c r="C17" s="3"/>
      <c r="D17" s="4"/>
      <c r="E17" s="9"/>
      <c r="F17" s="9"/>
    </row>
    <row r="18" spans="2:6" ht="18.75" x14ac:dyDescent="0.25">
      <c r="B18" s="3" t="s">
        <v>34</v>
      </c>
      <c r="C18" s="3"/>
      <c r="D18" s="4"/>
      <c r="E18" s="9"/>
      <c r="F18" s="9"/>
    </row>
    <row r="19" spans="2:6" ht="18.75" x14ac:dyDescent="0.25">
      <c r="B19" s="3" t="s">
        <v>35</v>
      </c>
      <c r="C19" s="3"/>
      <c r="D19" s="4"/>
      <c r="E19" s="9"/>
      <c r="F19" s="9"/>
    </row>
    <row r="20" spans="2:6" ht="18.75" x14ac:dyDescent="0.25">
      <c r="B20" s="7" t="s">
        <v>37</v>
      </c>
      <c r="C20" s="10">
        <f t="shared" ref="C20:D20" si="1">SUM(C12:C19)</f>
        <v>0</v>
      </c>
      <c r="D20" s="10">
        <f t="shared" si="1"/>
        <v>0</v>
      </c>
      <c r="E20" s="10">
        <f>SUM(E12:E19)</f>
        <v>0</v>
      </c>
      <c r="F20" s="10">
        <f>SUM(F12:F19)</f>
        <v>0</v>
      </c>
    </row>
    <row r="21" spans="2:6" ht="18.75" x14ac:dyDescent="0.25">
      <c r="B21" s="8" t="s">
        <v>15</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42</v>
      </c>
      <c r="B3" t="s">
        <v>44</v>
      </c>
      <c r="C3" t="s">
        <v>45</v>
      </c>
    </row>
    <row r="4" spans="1:3" x14ac:dyDescent="0.25">
      <c r="A4" s="2" t="s">
        <v>35</v>
      </c>
      <c r="B4">
        <v>5</v>
      </c>
      <c r="C4">
        <v>5</v>
      </c>
    </row>
    <row r="5" spans="1:3" x14ac:dyDescent="0.25">
      <c r="A5" s="2" t="s">
        <v>36</v>
      </c>
      <c r="B5">
        <v>20</v>
      </c>
      <c r="C5">
        <v>20</v>
      </c>
    </row>
    <row r="6" spans="1:3" x14ac:dyDescent="0.25">
      <c r="A6" s="2" t="s">
        <v>22</v>
      </c>
      <c r="B6">
        <v>16</v>
      </c>
      <c r="C6">
        <v>16</v>
      </c>
    </row>
    <row r="7" spans="1:3" x14ac:dyDescent="0.25">
      <c r="A7" s="2" t="s">
        <v>32</v>
      </c>
      <c r="B7">
        <v>59</v>
      </c>
      <c r="C7">
        <v>32</v>
      </c>
    </row>
    <row r="8" spans="1:3" x14ac:dyDescent="0.25">
      <c r="A8" s="2" t="s">
        <v>33</v>
      </c>
      <c r="B8">
        <v>28</v>
      </c>
      <c r="C8">
        <v>12</v>
      </c>
    </row>
    <row r="9" spans="1:3" x14ac:dyDescent="0.25">
      <c r="A9" s="2" t="s">
        <v>29</v>
      </c>
      <c r="B9">
        <v>28</v>
      </c>
      <c r="C9">
        <v>22</v>
      </c>
    </row>
    <row r="10" spans="1:3" x14ac:dyDescent="0.25">
      <c r="A10" s="2" t="s">
        <v>28</v>
      </c>
      <c r="B10">
        <v>35</v>
      </c>
      <c r="C10">
        <v>31</v>
      </c>
    </row>
    <row r="11" spans="1:3" x14ac:dyDescent="0.25">
      <c r="A11" s="2" t="s">
        <v>23</v>
      </c>
      <c r="B11">
        <v>40</v>
      </c>
      <c r="C11">
        <v>17</v>
      </c>
    </row>
    <row r="12" spans="1:3" x14ac:dyDescent="0.25">
      <c r="A12" s="2" t="s">
        <v>27</v>
      </c>
      <c r="B12">
        <v>45</v>
      </c>
      <c r="C12">
        <v>45</v>
      </c>
    </row>
    <row r="13" spans="1:3" x14ac:dyDescent="0.25">
      <c r="A13" s="2" t="s">
        <v>16</v>
      </c>
      <c r="B13">
        <v>25</v>
      </c>
      <c r="C13">
        <v>24</v>
      </c>
    </row>
    <row r="14" spans="1:3" x14ac:dyDescent="0.25">
      <c r="A14" s="2" t="s">
        <v>24</v>
      </c>
      <c r="B14">
        <v>57</v>
      </c>
      <c r="C14">
        <v>53</v>
      </c>
    </row>
    <row r="15" spans="1:3" x14ac:dyDescent="0.25">
      <c r="A15" s="2" t="s">
        <v>25</v>
      </c>
      <c r="B15">
        <v>29</v>
      </c>
      <c r="C15">
        <v>26</v>
      </c>
    </row>
    <row r="16" spans="1:3" x14ac:dyDescent="0.25">
      <c r="A16" s="2" t="s">
        <v>31</v>
      </c>
      <c r="B16">
        <v>97</v>
      </c>
      <c r="C16">
        <v>63</v>
      </c>
    </row>
    <row r="17" spans="1:8" x14ac:dyDescent="0.25">
      <c r="A17" s="2" t="s">
        <v>34</v>
      </c>
      <c r="B17">
        <v>15</v>
      </c>
      <c r="C17">
        <v>15</v>
      </c>
    </row>
    <row r="18" spans="1:8" x14ac:dyDescent="0.25">
      <c r="A18" s="2" t="s">
        <v>26</v>
      </c>
    </row>
    <row r="19" spans="1:8" x14ac:dyDescent="0.25">
      <c r="A19" s="2" t="s">
        <v>30</v>
      </c>
      <c r="B19">
        <v>94</v>
      </c>
      <c r="C19">
        <v>94</v>
      </c>
    </row>
    <row r="20" spans="1:8" x14ac:dyDescent="0.25">
      <c r="A20" s="2" t="s">
        <v>43</v>
      </c>
      <c r="B20">
        <v>593</v>
      </c>
      <c r="C20">
        <v>475</v>
      </c>
    </row>
    <row r="22" spans="1:8" x14ac:dyDescent="0.25">
      <c r="F22" s="1" t="s">
        <v>42</v>
      </c>
      <c r="G22" t="s">
        <v>48</v>
      </c>
      <c r="H22" t="s">
        <v>49</v>
      </c>
    </row>
    <row r="23" spans="1:8" x14ac:dyDescent="0.25">
      <c r="F23" s="2" t="s">
        <v>35</v>
      </c>
      <c r="G23" s="16">
        <v>959.43086400000004</v>
      </c>
      <c r="H23" s="16">
        <v>457.48787299999998</v>
      </c>
    </row>
    <row r="24" spans="1:8" x14ac:dyDescent="0.25">
      <c r="F24" s="2" t="s">
        <v>36</v>
      </c>
      <c r="G24" s="16">
        <v>1953.4533220000001</v>
      </c>
      <c r="H24" s="16">
        <v>1464.0072379999999</v>
      </c>
    </row>
    <row r="25" spans="1:8" x14ac:dyDescent="0.25">
      <c r="F25" s="2" t="s">
        <v>22</v>
      </c>
      <c r="G25" s="16">
        <v>5254.2033190000002</v>
      </c>
      <c r="H25" s="16">
        <v>4044.0736459999998</v>
      </c>
    </row>
    <row r="26" spans="1:8" x14ac:dyDescent="0.25">
      <c r="F26" s="2" t="s">
        <v>32</v>
      </c>
      <c r="G26" s="16">
        <v>1913.53927862975</v>
      </c>
      <c r="H26" s="16">
        <v>1559.902728</v>
      </c>
    </row>
    <row r="27" spans="1:8" x14ac:dyDescent="0.25">
      <c r="F27" s="2" t="s">
        <v>33</v>
      </c>
      <c r="G27" s="16">
        <v>1128.1608819999999</v>
      </c>
      <c r="H27" s="16">
        <v>880.83</v>
      </c>
    </row>
    <row r="28" spans="1:8" x14ac:dyDescent="0.25">
      <c r="F28" s="2" t="s">
        <v>29</v>
      </c>
      <c r="G28" s="16">
        <v>1298.1652005000001</v>
      </c>
      <c r="H28" s="16">
        <v>519.26607960000001</v>
      </c>
    </row>
    <row r="29" spans="1:8" x14ac:dyDescent="0.25">
      <c r="F29" s="2" t="s">
        <v>28</v>
      </c>
      <c r="G29" s="16">
        <v>1245.36919464882</v>
      </c>
      <c r="H29" s="16">
        <v>1033.840453</v>
      </c>
    </row>
    <row r="30" spans="1:8" x14ac:dyDescent="0.25">
      <c r="F30" s="2" t="s">
        <v>23</v>
      </c>
      <c r="G30" s="16">
        <v>958.8</v>
      </c>
      <c r="H30" s="16">
        <v>797.14</v>
      </c>
    </row>
    <row r="31" spans="1:8" x14ac:dyDescent="0.25">
      <c r="F31" s="2" t="s">
        <v>27</v>
      </c>
      <c r="G31" s="16">
        <v>1312.4111618499999</v>
      </c>
      <c r="H31" s="16">
        <v>1092.579518</v>
      </c>
    </row>
    <row r="32" spans="1:8" x14ac:dyDescent="0.25">
      <c r="F32" s="2" t="s">
        <v>16</v>
      </c>
      <c r="G32" s="16">
        <v>1292.5776103399999</v>
      </c>
      <c r="H32" s="16">
        <v>1070.5328149239999</v>
      </c>
    </row>
    <row r="33" spans="6:8" x14ac:dyDescent="0.25">
      <c r="F33" s="2" t="s">
        <v>24</v>
      </c>
      <c r="G33" s="16">
        <v>1273.0753087058799</v>
      </c>
      <c r="H33" s="16">
        <v>1055.4144510000001</v>
      </c>
    </row>
    <row r="34" spans="6:8" x14ac:dyDescent="0.25">
      <c r="F34" s="2" t="s">
        <v>25</v>
      </c>
      <c r="G34" s="16">
        <v>1093.3688629999999</v>
      </c>
      <c r="H34" s="16">
        <v>910.62470499999995</v>
      </c>
    </row>
    <row r="35" spans="6:8" x14ac:dyDescent="0.25">
      <c r="F35" s="2" t="s">
        <v>31</v>
      </c>
      <c r="G35" s="16">
        <v>5470.8015566496697</v>
      </c>
      <c r="H35" s="16">
        <v>1955.51239259</v>
      </c>
    </row>
    <row r="36" spans="6:8" x14ac:dyDescent="0.25">
      <c r="F36" s="2" t="s">
        <v>34</v>
      </c>
      <c r="G36" s="16">
        <v>9626.2365348799995</v>
      </c>
      <c r="H36" s="16">
        <v>4650.5153259999997</v>
      </c>
    </row>
    <row r="37" spans="6:8" x14ac:dyDescent="0.25">
      <c r="F37" s="2" t="s">
        <v>26</v>
      </c>
      <c r="G37" s="16"/>
      <c r="H37" s="16"/>
    </row>
    <row r="38" spans="6:8" x14ac:dyDescent="0.25">
      <c r="F38" s="2" t="s">
        <v>30</v>
      </c>
      <c r="G38" s="16">
        <v>2530.738057</v>
      </c>
      <c r="H38" s="16">
        <v>2139.7155298100001</v>
      </c>
    </row>
    <row r="39" spans="6:8" x14ac:dyDescent="0.25">
      <c r="F39" s="2" t="s">
        <v>43</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39</v>
      </c>
      <c r="C1" s="6" t="s">
        <v>38</v>
      </c>
      <c r="D1" s="6" t="s">
        <v>47</v>
      </c>
      <c r="E1" s="6" t="s">
        <v>46</v>
      </c>
    </row>
    <row r="2" spans="1:5" ht="18.75" x14ac:dyDescent="0.25">
      <c r="A2" s="3" t="s">
        <v>23</v>
      </c>
      <c r="B2" s="3">
        <v>40</v>
      </c>
      <c r="C2" s="4">
        <v>17</v>
      </c>
      <c r="D2" s="11">
        <f>958800000/1000000</f>
        <v>958.8</v>
      </c>
      <c r="E2" s="11">
        <f>797140000/1000000</f>
        <v>797.14</v>
      </c>
    </row>
    <row r="3" spans="1:5" ht="18.75" x14ac:dyDescent="0.25">
      <c r="A3" s="3" t="s">
        <v>24</v>
      </c>
      <c r="B3" s="3">
        <v>57</v>
      </c>
      <c r="C3" s="4">
        <v>53</v>
      </c>
      <c r="D3" s="11">
        <f>1273075308.70588/1000000</f>
        <v>1273.0753087058799</v>
      </c>
      <c r="E3" s="11">
        <f>1055414451/1000000</f>
        <v>1055.4144510000001</v>
      </c>
    </row>
    <row r="4" spans="1:5" ht="18.75" x14ac:dyDescent="0.25">
      <c r="A4" s="3" t="s">
        <v>16</v>
      </c>
      <c r="B4" s="3">
        <v>25</v>
      </c>
      <c r="C4" s="4">
        <v>24</v>
      </c>
      <c r="D4" s="11">
        <f>1292577610.34/1000000</f>
        <v>1292.5776103399999</v>
      </c>
      <c r="E4" s="11">
        <f>1070532814.924/1000000</f>
        <v>1070.5328149239999</v>
      </c>
    </row>
    <row r="5" spans="1:5" ht="18.75" x14ac:dyDescent="0.25">
      <c r="A5" s="3" t="s">
        <v>25</v>
      </c>
      <c r="B5" s="3">
        <v>29</v>
      </c>
      <c r="C5" s="4">
        <v>26</v>
      </c>
      <c r="D5" s="11">
        <f>1093368863/1000000</f>
        <v>1093.3688629999999</v>
      </c>
      <c r="E5" s="11">
        <f>910624705/1000000</f>
        <v>910.62470499999995</v>
      </c>
    </row>
    <row r="6" spans="1:5" ht="18.75" x14ac:dyDescent="0.25">
      <c r="A6" s="3" t="s">
        <v>26</v>
      </c>
      <c r="B6" s="12"/>
      <c r="C6" s="13"/>
      <c r="D6" s="14"/>
      <c r="E6" s="14"/>
    </row>
    <row r="7" spans="1:5" ht="18.75" x14ac:dyDescent="0.25">
      <c r="A7" s="3" t="s">
        <v>27</v>
      </c>
      <c r="B7" s="3">
        <v>45</v>
      </c>
      <c r="C7" s="4">
        <v>45</v>
      </c>
      <c r="D7" s="11">
        <f>1312411161.85/1000000</f>
        <v>1312.4111618499999</v>
      </c>
      <c r="E7" s="11">
        <f>1092579518/1000000</f>
        <v>1092.579518</v>
      </c>
    </row>
    <row r="8" spans="1:5" ht="18.75" x14ac:dyDescent="0.25">
      <c r="A8" s="3" t="s">
        <v>28</v>
      </c>
      <c r="B8" s="3">
        <v>35</v>
      </c>
      <c r="C8" s="4">
        <v>31</v>
      </c>
      <c r="D8" s="11">
        <f>1245369194.64882/1000000</f>
        <v>1245.36919464882</v>
      </c>
      <c r="E8" s="11">
        <f>1033840453/1000000</f>
        <v>1033.840453</v>
      </c>
    </row>
    <row r="9" spans="1:5" ht="18.75" x14ac:dyDescent="0.25">
      <c r="A9" s="3" t="s">
        <v>29</v>
      </c>
      <c r="B9" s="3">
        <v>28</v>
      </c>
      <c r="C9" s="4">
        <v>22</v>
      </c>
      <c r="D9" s="11">
        <f>1298165200.5/1000000</f>
        <v>1298.1652005000001</v>
      </c>
      <c r="E9" s="11">
        <f>519266079.6/1000000</f>
        <v>519.26607960000001</v>
      </c>
    </row>
    <row r="10" spans="1:5" ht="18.75" x14ac:dyDescent="0.25">
      <c r="A10" s="3" t="s">
        <v>30</v>
      </c>
      <c r="B10" s="3">
        <v>94</v>
      </c>
      <c r="C10" s="4">
        <v>94</v>
      </c>
      <c r="D10" s="11">
        <f>2530738057/1000000</f>
        <v>2530.738057</v>
      </c>
      <c r="E10" s="11">
        <f>2139715529.81/1000000</f>
        <v>2139.7155298100001</v>
      </c>
    </row>
    <row r="11" spans="1:5" ht="18.75" x14ac:dyDescent="0.25">
      <c r="A11" s="3" t="s">
        <v>31</v>
      </c>
      <c r="B11" s="3">
        <v>97</v>
      </c>
      <c r="C11" s="4">
        <v>63</v>
      </c>
      <c r="D11" s="11">
        <f>5470801556.64967/1000000</f>
        <v>5470.8015566496697</v>
      </c>
      <c r="E11" s="11">
        <f>1955512392.59/1000000</f>
        <v>1955.51239259</v>
      </c>
    </row>
    <row r="12" spans="1:5" ht="18.75" x14ac:dyDescent="0.25">
      <c r="A12" s="3" t="s">
        <v>36</v>
      </c>
      <c r="B12" s="3">
        <v>20</v>
      </c>
      <c r="C12" s="4">
        <v>20</v>
      </c>
      <c r="D12" s="11">
        <f>1953453322/1000000</f>
        <v>1953.4533220000001</v>
      </c>
      <c r="E12" s="11">
        <f>1464007238/1000000</f>
        <v>1464.0072379999999</v>
      </c>
    </row>
    <row r="13" spans="1:5" ht="18.75" x14ac:dyDescent="0.25">
      <c r="A13" s="3" t="s">
        <v>32</v>
      </c>
      <c r="B13" s="3">
        <v>59</v>
      </c>
      <c r="C13" s="4">
        <v>32</v>
      </c>
      <c r="D13" s="11">
        <f>1913539278.62975/1000000</f>
        <v>1913.53927862975</v>
      </c>
      <c r="E13" s="11">
        <f>1559902728/1000000</f>
        <v>1559.902728</v>
      </c>
    </row>
    <row r="14" spans="1:5" ht="18.75" x14ac:dyDescent="0.25">
      <c r="A14" s="3" t="s">
        <v>33</v>
      </c>
      <c r="B14" s="3">
        <v>28</v>
      </c>
      <c r="C14" s="4">
        <v>12</v>
      </c>
      <c r="D14" s="11">
        <f>1128160882/1000000</f>
        <v>1128.1608819999999</v>
      </c>
      <c r="E14" s="11">
        <f>880830000/1000000</f>
        <v>880.83</v>
      </c>
    </row>
    <row r="15" spans="1:5" ht="18.75" x14ac:dyDescent="0.25">
      <c r="A15" s="3" t="s">
        <v>22</v>
      </c>
      <c r="B15" s="3">
        <v>16</v>
      </c>
      <c r="C15" s="4">
        <v>16</v>
      </c>
      <c r="D15" s="11">
        <f>5254203319/1000000</f>
        <v>5254.2033190000002</v>
      </c>
      <c r="E15" s="11">
        <f>4044073646/1000000</f>
        <v>4044.0736459999998</v>
      </c>
    </row>
    <row r="16" spans="1:5" ht="18.75" x14ac:dyDescent="0.25">
      <c r="A16" s="3" t="s">
        <v>34</v>
      </c>
      <c r="B16" s="3">
        <v>15</v>
      </c>
      <c r="C16" s="4">
        <v>15</v>
      </c>
      <c r="D16" s="11">
        <f>9626236534.88/1000000</f>
        <v>9626.2365348799995</v>
      </c>
      <c r="E16" s="11">
        <f>4650515326/1000000</f>
        <v>4650.5153259999997</v>
      </c>
    </row>
    <row r="17" spans="1:5" ht="18.75" x14ac:dyDescent="0.25">
      <c r="A17" s="3" t="s">
        <v>35</v>
      </c>
      <c r="B17" s="3">
        <v>5</v>
      </c>
      <c r="C17" s="4">
        <v>5</v>
      </c>
      <c r="D17" s="11">
        <f>959430864/1000000</f>
        <v>959.43086400000004</v>
      </c>
      <c r="E17" s="11">
        <f>457487873/1000000</f>
        <v>457.48787299999998</v>
      </c>
    </row>
    <row r="18" spans="1:5" ht="18.75" x14ac:dyDescent="0.25">
      <c r="A18" s="8" t="s">
        <v>15</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2023, nov </vt:lpstr>
      <vt:lpstr>Centralizator 2023</vt:lpstr>
      <vt:lpstr>Sheet1Pivot chart 0</vt:lpstr>
      <vt:lpstr>Sheet9</vt:lpstr>
      <vt:lpstr>'Apeluri PR SE 2023, nov '!Print_Area</vt:lpstr>
      <vt:lpstr>'Apeluri PR SE 2023, nov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Traian Ionescu</cp:lastModifiedBy>
  <cp:lastPrinted>2024-12-31T09:38:21Z</cp:lastPrinted>
  <dcterms:created xsi:type="dcterms:W3CDTF">2022-11-16T11:13:12Z</dcterms:created>
  <dcterms:modified xsi:type="dcterms:W3CDTF">2024-12-31T11:30:23Z</dcterms:modified>
</cp:coreProperties>
</file>